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z\DSTLM01_MNU\Takstmodeller\Takstmodeller 2027\Prisberegner\"/>
    </mc:Choice>
  </mc:AlternateContent>
  <xr:revisionPtr revIDLastSave="0" documentId="13_ncr:1_{9A8E17A4-6250-49F8-9C94-3471877AF2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ejledning" sheetId="5" r:id="rId1"/>
    <sheet name="I alt" sheetId="6" r:id="rId2"/>
    <sheet name="Projektdatabaser" sheetId="3" r:id="rId3"/>
    <sheet name="Forskerordninger" sheetId="4" r:id="rId4"/>
    <sheet name="data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" l="1"/>
  <c r="B5" i="2" s="1"/>
  <c r="C11" i="3"/>
  <c r="B17" i="2" s="1"/>
  <c r="C11" i="4"/>
  <c r="C18" i="2" s="1"/>
  <c r="C14" i="4"/>
  <c r="C13" i="4"/>
  <c r="C26" i="2" s="1"/>
  <c r="C12" i="4"/>
  <c r="C22" i="2" s="1"/>
  <c r="C10" i="4"/>
  <c r="B14" i="2" s="1"/>
  <c r="C8" i="4"/>
  <c r="C10" i="2" s="1"/>
  <c r="C7" i="4"/>
  <c r="B6" i="2" s="1"/>
  <c r="C14" i="3"/>
  <c r="C13" i="3"/>
  <c r="C25" i="2" s="1"/>
  <c r="C10" i="3"/>
  <c r="C13" i="2" s="1"/>
  <c r="C8" i="3"/>
  <c r="B9" i="2" s="1"/>
  <c r="C12" i="3"/>
  <c r="C21" i="2" s="1"/>
  <c r="B30" i="2" l="1"/>
  <c r="D30" i="2" s="1"/>
  <c r="D14" i="4" s="1"/>
  <c r="C14" i="6" s="1"/>
  <c r="C30" i="2"/>
  <c r="B29" i="2"/>
  <c r="D29" i="2" s="1"/>
  <c r="D14" i="3" s="1"/>
  <c r="B14" i="6" s="1"/>
  <c r="C29" i="2"/>
  <c r="B18" i="2"/>
  <c r="D18" i="2" s="1"/>
  <c r="D11" i="4" s="1"/>
  <c r="C11" i="6" s="1"/>
  <c r="B10" i="2"/>
  <c r="D10" i="2" s="1"/>
  <c r="D8" i="4" s="1"/>
  <c r="C8" i="6" s="1"/>
  <c r="B26" i="2"/>
  <c r="D26" i="2" s="1"/>
  <c r="D13" i="4" s="1"/>
  <c r="C13" i="6" s="1"/>
  <c r="B22" i="2"/>
  <c r="D22" i="2" s="1"/>
  <c r="D12" i="4" s="1"/>
  <c r="C12" i="6" s="1"/>
  <c r="C14" i="2"/>
  <c r="D14" i="2" s="1"/>
  <c r="D10" i="4" s="1"/>
  <c r="C10" i="6" s="1"/>
  <c r="C6" i="2"/>
  <c r="D6" i="2" s="1"/>
  <c r="D7" i="4" s="1"/>
  <c r="B25" i="2"/>
  <c r="D25" i="2" s="1"/>
  <c r="D13" i="3" s="1"/>
  <c r="B13" i="6" s="1"/>
  <c r="B13" i="2"/>
  <c r="D13" i="2" s="1"/>
  <c r="D10" i="3" s="1"/>
  <c r="B10" i="6" s="1"/>
  <c r="C17" i="2"/>
  <c r="D17" i="2" s="1"/>
  <c r="D11" i="3" s="1"/>
  <c r="B21" i="2"/>
  <c r="D21" i="2" s="1"/>
  <c r="D12" i="3" s="1"/>
  <c r="C9" i="2"/>
  <c r="D9" i="2" s="1"/>
  <c r="D8" i="3" s="1"/>
  <c r="B8" i="6" s="1"/>
  <c r="C5" i="2"/>
  <c r="D5" i="2" s="1"/>
  <c r="D7" i="3" s="1"/>
  <c r="B7" i="6" s="1"/>
  <c r="C44" i="2" l="1"/>
  <c r="D11" i="6"/>
  <c r="B44" i="2"/>
  <c r="D13" i="6"/>
  <c r="D12" i="6"/>
  <c r="D14" i="6"/>
  <c r="B11" i="6"/>
  <c r="B12" i="6"/>
  <c r="B43" i="2"/>
  <c r="D10" i="6"/>
  <c r="C43" i="2"/>
  <c r="D8" i="6"/>
  <c r="D16" i="3"/>
  <c r="D7" i="6"/>
  <c r="D16" i="4"/>
  <c r="C7" i="6"/>
  <c r="C16" i="6" s="1"/>
  <c r="B16" i="6" l="1"/>
  <c r="D43" i="2"/>
  <c r="D16" i="6"/>
  <c r="E43" i="2"/>
  <c r="E44" i="2"/>
  <c r="D44" i="2"/>
</calcChain>
</file>

<file path=xl/sharedStrings.xml><?xml version="1.0" encoding="utf-8"?>
<sst xmlns="http://schemas.openxmlformats.org/spreadsheetml/2006/main" count="116" uniqueCount="63">
  <si>
    <t>Prisberegner</t>
  </si>
  <si>
    <t>Rådgivningstimer</t>
  </si>
  <si>
    <t>I alt</t>
  </si>
  <si>
    <t>Felter til udfyldning</t>
  </si>
  <si>
    <t>Beløb</t>
  </si>
  <si>
    <t>Takster</t>
  </si>
  <si>
    <t>Projektindstilling a 5 timer</t>
  </si>
  <si>
    <t>Offentlig</t>
  </si>
  <si>
    <t>Privat</t>
  </si>
  <si>
    <t>Priser og prisaftaler - Danmarks Statistik</t>
  </si>
  <si>
    <t>Sti til takster på internettet</t>
  </si>
  <si>
    <t>Timetakster</t>
  </si>
  <si>
    <t>Datapakker stk. pr. år</t>
  </si>
  <si>
    <t>Projektadgange stk. pr. år</t>
  </si>
  <si>
    <t>Diskleje</t>
  </si>
  <si>
    <t>* Populationer, særlige leverancer for statistik kontorer, geodata</t>
  </si>
  <si>
    <t>Service</t>
  </si>
  <si>
    <t>Projektdatabaser</t>
  </si>
  <si>
    <t>Forskerordninger</t>
  </si>
  <si>
    <t>Overblik</t>
  </si>
  <si>
    <t>Forskerordningen</t>
  </si>
  <si>
    <t>Datapakker</t>
  </si>
  <si>
    <t>Offentlig eller privat virksomhed</t>
  </si>
  <si>
    <t>Resultat</t>
  </si>
  <si>
    <t>Eksterne data</t>
  </si>
  <si>
    <r>
      <t xml:space="preserve">Privat eller offentlig virksomhed </t>
    </r>
    <r>
      <rPr>
        <sz val="8"/>
        <color theme="1"/>
        <rFont val="Aptos Narrow"/>
        <family val="2"/>
        <scheme val="minor"/>
      </rPr>
      <t>(stå i feltet og vælg fra rullegardin)</t>
    </r>
  </si>
  <si>
    <r>
      <t xml:space="preserve">Datapakker </t>
    </r>
    <r>
      <rPr>
        <sz val="8"/>
        <color theme="1"/>
        <rFont val="Aptos Narrow"/>
        <family val="2"/>
        <scheme val="minor"/>
      </rPr>
      <t>(angiv antal datapakker)</t>
    </r>
  </si>
  <si>
    <r>
      <t xml:space="preserve">Projektindstilling </t>
    </r>
    <r>
      <rPr>
        <sz val="8"/>
        <color theme="1"/>
        <rFont val="Aptos Narrow"/>
        <family val="2"/>
        <scheme val="minor"/>
      </rPr>
      <t>(angiv antal projektindtillinger)</t>
    </r>
  </si>
  <si>
    <r>
      <t xml:space="preserve">Rådgivningstimer </t>
    </r>
    <r>
      <rPr>
        <sz val="8"/>
        <color theme="1"/>
        <rFont val="Aptos Narrow"/>
        <family val="2"/>
        <scheme val="minor"/>
      </rPr>
      <t>(angiv antal timer)</t>
    </r>
  </si>
  <si>
    <r>
      <t xml:space="preserve">Eksterne data </t>
    </r>
    <r>
      <rPr>
        <sz val="8"/>
        <color theme="1"/>
        <rFont val="Aptos Narrow"/>
        <family val="2"/>
        <scheme val="minor"/>
      </rPr>
      <t>(angiv antal timer)</t>
    </r>
  </si>
  <si>
    <r>
      <t xml:space="preserve">Diskleje </t>
    </r>
    <r>
      <rPr>
        <sz val="8"/>
        <color theme="1"/>
        <rFont val="Aptos Narrow"/>
        <family val="2"/>
        <scheme val="minor"/>
      </rPr>
      <t>(angiv antal GB)</t>
    </r>
  </si>
  <si>
    <r>
      <t xml:space="preserve">Datapakker </t>
    </r>
    <r>
      <rPr>
        <sz val="8"/>
        <color theme="1"/>
        <rFont val="Aptos Narrow"/>
        <family val="2"/>
        <scheme val="minor"/>
      </rPr>
      <t>(angiv antal datapakker ved 1. køb efter 1/1-2027)</t>
    </r>
  </si>
  <si>
    <t>Skal ikke udfyldes</t>
  </si>
  <si>
    <r>
      <t xml:space="preserve">Andet* </t>
    </r>
    <r>
      <rPr>
        <sz val="8"/>
        <color theme="1"/>
        <rFont val="Aptos Narrow"/>
        <family val="2"/>
        <scheme val="minor"/>
      </rPr>
      <t>(angiv antal timer)</t>
    </r>
  </si>
  <si>
    <t>Prisberegneren skal udfyldes på følgende måde:</t>
  </si>
  <si>
    <t>Vejledning til prisberegner:</t>
  </si>
  <si>
    <t>Andet</t>
  </si>
  <si>
    <t>Kontrol</t>
  </si>
  <si>
    <t>off</t>
  </si>
  <si>
    <t>privat</t>
  </si>
  <si>
    <r>
      <t xml:space="preserve">3) </t>
    </r>
    <r>
      <rPr>
        <b/>
        <sz val="11"/>
        <color theme="1"/>
        <rFont val="Aptos Narrow"/>
        <family val="2"/>
        <scheme val="minor"/>
      </rPr>
      <t>Diskleje</t>
    </r>
    <r>
      <rPr>
        <sz val="11"/>
        <color theme="1"/>
        <rFont val="Aptos Narrow"/>
        <family val="2"/>
        <scheme val="minor"/>
      </rPr>
      <t>: Indtast hvor meget serverplads, der forventes, at skulle bruges. Dette skal angives i GB.</t>
    </r>
  </si>
  <si>
    <t>1) Vælg i fanerne om I skal lave prisberegningen for "Projektdatabaser" eller "Forskerordninger" .</t>
  </si>
  <si>
    <r>
      <t xml:space="preserve">f. </t>
    </r>
    <r>
      <rPr>
        <b/>
        <sz val="11"/>
        <color theme="1"/>
        <rFont val="Aptos Narrow"/>
        <family val="2"/>
        <scheme val="minor"/>
      </rPr>
      <t>Rådgivningstimer</t>
    </r>
    <r>
      <rPr>
        <sz val="11"/>
        <color theme="1"/>
        <rFont val="Aptos Narrow"/>
        <family val="2"/>
        <scheme val="minor"/>
      </rPr>
      <t>: Indtast det antal rådgivningstimer, som DST forventes at skulle levere.</t>
    </r>
  </si>
  <si>
    <t>https://www.dst.dk/da/TilSalg/data-til-forskning/databestilling/tilknytning-af-eksterne-data</t>
  </si>
  <si>
    <t>Diskleje (angiv antal GB)</t>
  </si>
  <si>
    <t>Projektindstilling</t>
  </si>
  <si>
    <t xml:space="preserve">Andet* </t>
  </si>
  <si>
    <t>Projektdatabaser og forskerordninger i alt</t>
  </si>
  <si>
    <t>Antal</t>
  </si>
  <si>
    <r>
      <t xml:space="preserve">b. </t>
    </r>
    <r>
      <rPr>
        <b/>
        <sz val="11"/>
        <color theme="1"/>
        <rFont val="Aptos Narrow"/>
        <family val="2"/>
        <scheme val="minor"/>
      </rPr>
      <t>Virksomhedstype</t>
    </r>
    <r>
      <rPr>
        <sz val="11"/>
        <color theme="1"/>
        <rFont val="Aptos Narrow"/>
        <family val="2"/>
        <scheme val="minor"/>
      </rPr>
      <t>: Vælg via filtret om I er en offentlig eller privat virksomhed</t>
    </r>
  </si>
  <si>
    <r>
      <t xml:space="preserve">g. </t>
    </r>
    <r>
      <rPr>
        <b/>
        <sz val="11"/>
        <color theme="1"/>
        <rFont val="Aptos Narrow"/>
        <family val="2"/>
        <scheme val="minor"/>
      </rPr>
      <t>Eksterne data:</t>
    </r>
    <r>
      <rPr>
        <sz val="11"/>
        <color theme="1"/>
        <rFont val="Aptos Narrow"/>
        <family val="2"/>
        <scheme val="minor"/>
      </rPr>
      <t xml:space="preserve"> Indtast det antal timer, som DST forventes at skulle bruge på håndtering af eksterne data. Find vejledende timeforbrug ved indsendt data her:</t>
    </r>
  </si>
  <si>
    <r>
      <t xml:space="preserve">h. </t>
    </r>
    <r>
      <rPr>
        <b/>
        <sz val="11"/>
        <color theme="1"/>
        <rFont val="Aptos Narrow"/>
        <family val="2"/>
        <scheme val="minor"/>
      </rPr>
      <t>Andet</t>
    </r>
    <r>
      <rPr>
        <sz val="11"/>
        <color theme="1"/>
        <rFont val="Aptos Narrow"/>
        <family val="2"/>
        <scheme val="minor"/>
      </rPr>
      <t>: Indtast det antal timer, som DST forventes, at skulle bruge på f.eks populationsdannelse, særlige leverancer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for</t>
    </r>
    <r>
      <rPr>
        <sz val="11"/>
        <color theme="1"/>
        <rFont val="Aptos Narrow"/>
        <family val="2"/>
        <scheme val="minor"/>
      </rPr>
      <t xml:space="preserve"> statistikkontorer og geodata.</t>
    </r>
  </si>
  <si>
    <t>2) Felter, der er markeret med blå, kan udfyldes, herunder følgende:</t>
  </si>
  <si>
    <r>
      <t xml:space="preserve">Unikke certificerede brugere </t>
    </r>
    <r>
      <rPr>
        <sz val="8"/>
        <color theme="1"/>
        <rFont val="Aptos Narrow"/>
        <family val="2"/>
        <scheme val="minor"/>
      </rPr>
      <t>(angiv antal unikke certificerede brugere)</t>
    </r>
  </si>
  <si>
    <t>Unikke certificerede brugere</t>
  </si>
  <si>
    <t>Hovedprojekt nummer</t>
  </si>
  <si>
    <t>Underprojektnumre</t>
  </si>
  <si>
    <t>Nummer på forskerordningen</t>
  </si>
  <si>
    <r>
      <t xml:space="preserve">c. </t>
    </r>
    <r>
      <rPr>
        <b/>
        <sz val="11"/>
        <color theme="1"/>
        <rFont val="Aptos Narrow"/>
        <family val="2"/>
        <scheme val="minor"/>
      </rPr>
      <t>Datapakker</t>
    </r>
    <r>
      <rPr>
        <sz val="11"/>
        <color theme="1"/>
        <rFont val="Aptos Narrow"/>
        <family val="2"/>
        <scheme val="minor"/>
      </rPr>
      <t>: Indtast hvor mange datapakker I forventer at være godkendt til. For forskerordninger er dette kun relevant, hvis der bestilles nye data.</t>
    </r>
  </si>
  <si>
    <r>
      <t xml:space="preserve">e. </t>
    </r>
    <r>
      <rPr>
        <b/>
        <sz val="11"/>
        <color theme="1"/>
        <rFont val="Aptos Narrow"/>
        <family val="2"/>
        <scheme val="minor"/>
      </rPr>
      <t>Projektindstilling</t>
    </r>
    <r>
      <rPr>
        <sz val="11"/>
        <color theme="1"/>
        <rFont val="Aptos Narrow"/>
        <family val="2"/>
        <scheme val="minor"/>
      </rPr>
      <t>: Indtast det antal projektindstillinger, som I forventer, at få godkendt i løbet året. Bemærk, at der kun skal laves en projektindstilling, hvis der tilkøbes en ny pakke eller eksterne data, der ikke tidligere er beskrevet.</t>
    </r>
  </si>
  <si>
    <r>
      <t xml:space="preserve">d. </t>
    </r>
    <r>
      <rPr>
        <b/>
        <sz val="11"/>
        <color theme="1"/>
        <rFont val="Aptos Narrow"/>
        <family val="2"/>
        <scheme val="minor"/>
      </rPr>
      <t>Unikke certificerede brugere</t>
    </r>
    <r>
      <rPr>
        <sz val="11"/>
        <color theme="1"/>
        <rFont val="Aptos Narrow"/>
        <family val="2"/>
        <scheme val="minor"/>
      </rPr>
      <t xml:space="preserve">: Indtast det antal unikke certificerede brugere pr. underprojekt eller forskerordning, som I forventer får adgang i løbet af året. For projektdatabaser skal der kun indtastes i underprojekterne, idet der ikke betales for certificerede brugere på hovedprojektet. </t>
    </r>
  </si>
  <si>
    <r>
      <t>a. N</t>
    </r>
    <r>
      <rPr>
        <b/>
        <sz val="11"/>
        <color theme="1"/>
        <rFont val="Aptos Narrow"/>
        <family val="2"/>
        <scheme val="minor"/>
      </rPr>
      <t>ummer på projekt eller forskerordning</t>
    </r>
    <r>
      <rPr>
        <sz val="11"/>
        <color theme="1"/>
        <rFont val="Aptos Narrow"/>
        <family val="2"/>
        <scheme val="minor"/>
      </rPr>
      <t xml:space="preserve">: Der er mulighed for at indtaste nummeret på projektet eller forskerordningen. </t>
    </r>
  </si>
  <si>
    <t>Diskleje kr. pr. 5 GB lagerplads pr.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</si>
</sst>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Down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0" fillId="0" borderId="15" xfId="0" applyBorder="1"/>
    <xf numFmtId="0" fontId="0" fillId="0" borderId="16" xfId="0" applyBorder="1"/>
    <xf numFmtId="0" fontId="0" fillId="0" borderId="20" xfId="0" applyBorder="1"/>
    <xf numFmtId="0" fontId="0" fillId="0" borderId="22" xfId="0" applyBorder="1"/>
    <xf numFmtId="164" fontId="0" fillId="0" borderId="0" xfId="1" applyNumberFormat="1" applyFont="1" applyBorder="1"/>
    <xf numFmtId="0" fontId="0" fillId="0" borderId="18" xfId="0" applyBorder="1"/>
    <xf numFmtId="0" fontId="2" fillId="0" borderId="19" xfId="0" applyFont="1" applyBorder="1"/>
    <xf numFmtId="0" fontId="0" fillId="0" borderId="21" xfId="0" applyBorder="1"/>
    <xf numFmtId="164" fontId="0" fillId="0" borderId="23" xfId="1" applyNumberFormat="1" applyFont="1" applyBorder="1"/>
    <xf numFmtId="0" fontId="4" fillId="0" borderId="0" xfId="2"/>
    <xf numFmtId="2" fontId="0" fillId="0" borderId="0" xfId="0" applyNumberFormat="1"/>
    <xf numFmtId="164" fontId="0" fillId="2" borderId="16" xfId="1" applyNumberFormat="1" applyFont="1" applyFill="1" applyBorder="1"/>
    <xf numFmtId="164" fontId="0" fillId="2" borderId="17" xfId="1" applyNumberFormat="1" applyFont="1" applyFill="1" applyBorder="1"/>
    <xf numFmtId="164" fontId="0" fillId="2" borderId="14" xfId="1" applyNumberFormat="1" applyFont="1" applyFill="1" applyBorder="1"/>
    <xf numFmtId="164" fontId="0" fillId="2" borderId="18" xfId="1" applyNumberFormat="1" applyFont="1" applyFill="1" applyBorder="1"/>
    <xf numFmtId="164" fontId="0" fillId="2" borderId="18" xfId="0" applyNumberFormat="1" applyFill="1" applyBorder="1"/>
    <xf numFmtId="0" fontId="2" fillId="0" borderId="0" xfId="0" applyFont="1"/>
    <xf numFmtId="0" fontId="2" fillId="2" borderId="2" xfId="0" applyFont="1" applyFill="1" applyBorder="1"/>
    <xf numFmtId="0" fontId="0" fillId="2" borderId="10" xfId="0" applyFill="1" applyBorder="1"/>
    <xf numFmtId="164" fontId="2" fillId="2" borderId="9" xfId="0" applyNumberFormat="1" applyFont="1" applyFill="1" applyBorder="1"/>
    <xf numFmtId="0" fontId="0" fillId="2" borderId="15" xfId="0" applyFill="1" applyBorder="1" applyAlignment="1">
      <alignment horizontal="left" indent="5"/>
    </xf>
    <xf numFmtId="0" fontId="0" fillId="2" borderId="13" xfId="0" applyFill="1" applyBorder="1" applyAlignment="1">
      <alignment horizontal="left" indent="5"/>
    </xf>
    <xf numFmtId="164" fontId="0" fillId="2" borderId="17" xfId="0" applyNumberFormat="1" applyFill="1" applyBorder="1"/>
    <xf numFmtId="0" fontId="2" fillId="2" borderId="19" xfId="0" applyFont="1" applyFill="1" applyBorder="1"/>
    <xf numFmtId="0" fontId="2" fillId="2" borderId="28" xfId="0" applyFont="1" applyFill="1" applyBorder="1"/>
    <xf numFmtId="0" fontId="2" fillId="2" borderId="24" xfId="0" applyFont="1" applyFill="1" applyBorder="1"/>
    <xf numFmtId="0" fontId="2" fillId="2" borderId="29" xfId="0" applyFont="1" applyFill="1" applyBorder="1"/>
    <xf numFmtId="0" fontId="0" fillId="0" borderId="29" xfId="0" applyBorder="1"/>
    <xf numFmtId="0" fontId="0" fillId="0" borderId="3" xfId="0" applyBorder="1"/>
    <xf numFmtId="0" fontId="0" fillId="0" borderId="4" xfId="0" applyBorder="1"/>
    <xf numFmtId="0" fontId="0" fillId="0" borderId="27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30" xfId="0" applyBorder="1"/>
    <xf numFmtId="164" fontId="0" fillId="0" borderId="6" xfId="1" applyNumberFormat="1" applyFont="1" applyFill="1" applyBorder="1"/>
    <xf numFmtId="0" fontId="0" fillId="0" borderId="7" xfId="0" applyBorder="1"/>
    <xf numFmtId="164" fontId="0" fillId="0" borderId="8" xfId="1" applyNumberFormat="1" applyFont="1" applyFill="1" applyBorder="1"/>
    <xf numFmtId="0" fontId="0" fillId="0" borderId="11" xfId="0" applyBorder="1" applyAlignment="1">
      <alignment horizontal="left" indent="6"/>
    </xf>
    <xf numFmtId="0" fontId="0" fillId="0" borderId="12" xfId="0" applyBorder="1" applyAlignment="1">
      <alignment horizontal="left"/>
    </xf>
    <xf numFmtId="0" fontId="0" fillId="0" borderId="31" xfId="0" applyBorder="1"/>
    <xf numFmtId="0" fontId="0" fillId="0" borderId="30" xfId="0" applyBorder="1" applyAlignment="1">
      <alignment horizontal="left" indent="6"/>
    </xf>
    <xf numFmtId="0" fontId="6" fillId="2" borderId="11" xfId="0" applyFont="1" applyFill="1" applyBorder="1" applyAlignment="1">
      <alignment horizontal="left" indent="2"/>
    </xf>
    <xf numFmtId="0" fontId="0" fillId="2" borderId="24" xfId="0" applyFill="1" applyBorder="1"/>
    <xf numFmtId="0" fontId="0" fillId="2" borderId="5" xfId="0" applyFill="1" applyBorder="1"/>
    <xf numFmtId="0" fontId="0" fillId="2" borderId="6" xfId="0" applyFill="1" applyBorder="1"/>
    <xf numFmtId="1" fontId="0" fillId="0" borderId="5" xfId="0" applyNumberFormat="1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8" fillId="2" borderId="20" xfId="0" applyFont="1" applyFill="1" applyBorder="1"/>
    <xf numFmtId="0" fontId="8" fillId="2" borderId="21" xfId="0" applyFont="1" applyFill="1" applyBorder="1"/>
    <xf numFmtId="0" fontId="9" fillId="0" borderId="0" xfId="0" applyFont="1"/>
    <xf numFmtId="0" fontId="0" fillId="3" borderId="0" xfId="0" applyFill="1"/>
    <xf numFmtId="0" fontId="10" fillId="0" borderId="0" xfId="0" applyFont="1"/>
    <xf numFmtId="0" fontId="0" fillId="4" borderId="33" xfId="0" applyFill="1" applyBorder="1"/>
    <xf numFmtId="0" fontId="0" fillId="2" borderId="28" xfId="0" applyFill="1" applyBorder="1" applyAlignment="1">
      <alignment horizontal="left" indent="5"/>
    </xf>
    <xf numFmtId="0" fontId="0" fillId="2" borderId="32" xfId="0" applyFill="1" applyBorder="1" applyAlignment="1">
      <alignment horizontal="left" indent="5"/>
    </xf>
    <xf numFmtId="164" fontId="0" fillId="0" borderId="13" xfId="0" applyNumberFormat="1" applyBorder="1"/>
    <xf numFmtId="164" fontId="0" fillId="0" borderId="17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18" xfId="0" applyNumberFormat="1" applyBorder="1"/>
    <xf numFmtId="164" fontId="0" fillId="0" borderId="16" xfId="0" applyNumberFormat="1" applyBorder="1"/>
    <xf numFmtId="0" fontId="0" fillId="0" borderId="40" xfId="0" applyBorder="1"/>
    <xf numFmtId="164" fontId="0" fillId="0" borderId="11" xfId="1" applyNumberFormat="1" applyFont="1" applyFill="1" applyBorder="1"/>
    <xf numFmtId="0" fontId="0" fillId="2" borderId="11" xfId="0" applyFill="1" applyBorder="1"/>
    <xf numFmtId="164" fontId="0" fillId="0" borderId="12" xfId="1" applyNumberFormat="1" applyFont="1" applyFill="1" applyBorder="1"/>
    <xf numFmtId="0" fontId="0" fillId="5" borderId="5" xfId="0" applyFill="1" applyBorder="1" applyProtection="1">
      <protection locked="0"/>
    </xf>
    <xf numFmtId="164" fontId="0" fillId="5" borderId="35" xfId="1" applyNumberFormat="1" applyFont="1" applyFill="1" applyBorder="1" applyAlignment="1" applyProtection="1">
      <alignment horizontal="right"/>
      <protection locked="0"/>
    </xf>
    <xf numFmtId="164" fontId="0" fillId="5" borderId="5" xfId="1" applyNumberFormat="1" applyFont="1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8" xfId="0" applyFill="1" applyBorder="1" applyProtection="1">
      <protection locked="0"/>
    </xf>
    <xf numFmtId="0" fontId="0" fillId="5" borderId="34" xfId="0" applyFill="1" applyBorder="1" applyProtection="1">
      <protection locked="0"/>
    </xf>
    <xf numFmtId="164" fontId="0" fillId="5" borderId="32" xfId="1" applyNumberFormat="1" applyFont="1" applyFill="1" applyBorder="1" applyAlignment="1" applyProtection="1">
      <alignment horizontal="right"/>
      <protection locked="0"/>
    </xf>
    <xf numFmtId="164" fontId="0" fillId="5" borderId="36" xfId="1" applyNumberFormat="1" applyFont="1" applyFill="1" applyBorder="1" applyAlignment="1" applyProtection="1">
      <alignment horizontal="right"/>
      <protection locked="0"/>
    </xf>
    <xf numFmtId="164" fontId="0" fillId="5" borderId="24" xfId="1" applyNumberFormat="1" applyFont="1" applyFill="1" applyBorder="1" applyProtection="1">
      <protection locked="0"/>
    </xf>
    <xf numFmtId="164" fontId="0" fillId="5" borderId="6" xfId="1" applyNumberFormat="1" applyFont="1" applyFill="1" applyBorder="1" applyProtection="1">
      <protection locked="0"/>
    </xf>
    <xf numFmtId="0" fontId="0" fillId="5" borderId="24" xfId="0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26" xfId="0" applyFill="1" applyBorder="1" applyProtection="1">
      <protection locked="0"/>
    </xf>
    <xf numFmtId="0" fontId="0" fillId="5" borderId="8" xfId="0" applyFill="1" applyBorder="1" applyProtection="1">
      <protection locked="0"/>
    </xf>
    <xf numFmtId="0" fontId="0" fillId="5" borderId="33" xfId="0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164" fontId="0" fillId="5" borderId="7" xfId="1" applyNumberFormat="1" applyFont="1" applyFill="1" applyBorder="1" applyProtection="1">
      <protection locked="0"/>
    </xf>
    <xf numFmtId="164" fontId="0" fillId="0" borderId="18" xfId="1" applyNumberFormat="1" applyFont="1" applyBorder="1"/>
    <xf numFmtId="164" fontId="0" fillId="0" borderId="16" xfId="1" applyNumberFormat="1" applyFont="1" applyBorder="1"/>
    <xf numFmtId="0" fontId="0" fillId="6" borderId="29" xfId="0" applyFill="1" applyBorder="1" applyProtection="1">
      <protection locked="0"/>
    </xf>
  </cellXfs>
  <cellStyles count="3">
    <cellStyle name="Komma" xfId="1" builtinId="3"/>
    <cellStyle name="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st.dk/da/TilSalg/data-til-forskning/databestilling/tilknytning-af-eksterne-dat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dst.dk/da/TilSalg/data-til-forskning/mikrodataordninger/priser-og-prisafta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80" zoomScaleNormal="80" workbookViewId="0">
      <selection activeCell="A28" sqref="A28"/>
    </sheetView>
  </sheetViews>
  <sheetFormatPr defaultRowHeight="14.25"/>
  <cols>
    <col min="1" max="1" width="39.375" customWidth="1"/>
  </cols>
  <sheetData>
    <row r="1" spans="1:16" ht="20.25">
      <c r="A1" s="56" t="s">
        <v>35</v>
      </c>
    </row>
    <row r="3" spans="1:16">
      <c r="A3" t="s">
        <v>34</v>
      </c>
    </row>
    <row r="5" spans="1:16">
      <c r="A5" t="s">
        <v>41</v>
      </c>
    </row>
    <row r="7" spans="1:16">
      <c r="A7" t="s">
        <v>52</v>
      </c>
    </row>
    <row r="9" spans="1:16" ht="15">
      <c r="A9" t="s">
        <v>61</v>
      </c>
    </row>
    <row r="10" spans="1:16" ht="15">
      <c r="A10" t="s">
        <v>49</v>
      </c>
    </row>
    <row r="11" spans="1:16" ht="15">
      <c r="A11" t="s">
        <v>58</v>
      </c>
    </row>
    <row r="12" spans="1:16" ht="15">
      <c r="A12" t="s">
        <v>60</v>
      </c>
    </row>
    <row r="13" spans="1:16">
      <c r="A13" s="55" t="s">
        <v>16</v>
      </c>
    </row>
    <row r="14" spans="1:16" ht="15">
      <c r="A14" t="s">
        <v>59</v>
      </c>
    </row>
    <row r="15" spans="1:16" ht="15">
      <c r="A15" t="s">
        <v>42</v>
      </c>
    </row>
    <row r="16" spans="1:16" ht="15">
      <c r="A16" t="s">
        <v>50</v>
      </c>
      <c r="P16" s="11" t="s">
        <v>43</v>
      </c>
    </row>
    <row r="17" spans="1:3" ht="15">
      <c r="A17" t="s">
        <v>51</v>
      </c>
    </row>
    <row r="19" spans="1:3" ht="15">
      <c r="A19" t="s">
        <v>40</v>
      </c>
    </row>
    <row r="22" spans="1:3" ht="15">
      <c r="A22" s="8" t="s">
        <v>5</v>
      </c>
      <c r="B22" s="4" t="s">
        <v>7</v>
      </c>
      <c r="C22" s="9" t="s">
        <v>8</v>
      </c>
    </row>
    <row r="23" spans="1:3">
      <c r="A23" s="5" t="s">
        <v>12</v>
      </c>
      <c r="B23" s="6">
        <v>4400</v>
      </c>
      <c r="C23" s="10">
        <v>5500</v>
      </c>
    </row>
    <row r="24" spans="1:3">
      <c r="A24" s="5" t="s">
        <v>13</v>
      </c>
      <c r="B24" s="6">
        <v>700</v>
      </c>
      <c r="C24" s="10">
        <v>900</v>
      </c>
    </row>
    <row r="25" spans="1:3">
      <c r="A25" s="5" t="s">
        <v>11</v>
      </c>
      <c r="B25" s="6">
        <v>1100</v>
      </c>
      <c r="C25" s="10">
        <v>1400</v>
      </c>
    </row>
    <row r="26" spans="1:3">
      <c r="A26" s="2" t="s">
        <v>62</v>
      </c>
      <c r="B26" s="88">
        <v>10.8</v>
      </c>
      <c r="C26" s="89">
        <v>10.8</v>
      </c>
    </row>
  </sheetData>
  <sheetProtection sheet="1" objects="1" scenarios="1"/>
  <hyperlinks>
    <hyperlink ref="P16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zoomScale="80" zoomScaleNormal="80" workbookViewId="0">
      <selection activeCell="B28" sqref="B28"/>
    </sheetView>
  </sheetViews>
  <sheetFormatPr defaultRowHeight="14.25"/>
  <cols>
    <col min="1" max="1" width="40.875" customWidth="1"/>
    <col min="2" max="2" width="20.125" customWidth="1"/>
    <col min="3" max="3" width="20.75" customWidth="1"/>
    <col min="4" max="4" width="16.25" customWidth="1"/>
  </cols>
  <sheetData>
    <row r="1" spans="1:4" ht="18">
      <c r="A1" s="1" t="s">
        <v>0</v>
      </c>
    </row>
    <row r="3" spans="1:4" ht="15" thickBot="1"/>
    <row r="4" spans="1:4" ht="15.75" thickBot="1">
      <c r="A4" s="28" t="s">
        <v>47</v>
      </c>
      <c r="B4" s="28" t="s">
        <v>17</v>
      </c>
      <c r="C4" s="28" t="s">
        <v>18</v>
      </c>
      <c r="D4" s="28" t="s">
        <v>2</v>
      </c>
    </row>
    <row r="5" spans="1:4">
      <c r="A5" s="29"/>
      <c r="B5" s="66"/>
      <c r="C5" s="31"/>
      <c r="D5" s="31"/>
    </row>
    <row r="6" spans="1:4">
      <c r="A6" s="33"/>
      <c r="B6" s="33"/>
      <c r="C6" s="35"/>
      <c r="D6" s="35"/>
    </row>
    <row r="7" spans="1:4">
      <c r="A7" s="36" t="s">
        <v>21</v>
      </c>
      <c r="B7" s="67">
        <f>+Projektdatabaser!D7</f>
        <v>0</v>
      </c>
      <c r="C7" s="37">
        <f>+Forskerordninger!D7</f>
        <v>0</v>
      </c>
      <c r="D7" s="37">
        <f>+Projektdatabaser!D7+Forskerordninger!D7</f>
        <v>0</v>
      </c>
    </row>
    <row r="8" spans="1:4">
      <c r="A8" s="42" t="s">
        <v>54</v>
      </c>
      <c r="B8" s="67">
        <f>+Projektdatabaser!D8</f>
        <v>0</v>
      </c>
      <c r="C8" s="37">
        <f>+Forskerordninger!D8</f>
        <v>0</v>
      </c>
      <c r="D8" s="37">
        <f>+Projektdatabaser!D8+Forskerordninger!D8</f>
        <v>0</v>
      </c>
    </row>
    <row r="9" spans="1:4">
      <c r="A9" s="44" t="s">
        <v>16</v>
      </c>
      <c r="B9" s="68"/>
      <c r="C9" s="47"/>
      <c r="D9" s="47"/>
    </row>
    <row r="10" spans="1:4">
      <c r="A10" s="43" t="s">
        <v>45</v>
      </c>
      <c r="B10" s="67">
        <f>+Projektdatabaser!D10</f>
        <v>0</v>
      </c>
      <c r="C10" s="37">
        <f>+Forskerordninger!D10</f>
        <v>0</v>
      </c>
      <c r="D10" s="37">
        <f>+Projektdatabaser!D10+Forskerordninger!D10</f>
        <v>0</v>
      </c>
    </row>
    <row r="11" spans="1:4">
      <c r="A11" s="40" t="s">
        <v>1</v>
      </c>
      <c r="B11" s="67">
        <f>+Projektdatabaser!D11</f>
        <v>0</v>
      </c>
      <c r="C11" s="37">
        <f>+Forskerordninger!D11</f>
        <v>0</v>
      </c>
      <c r="D11" s="37">
        <f>+Projektdatabaser!D11+Forskerordninger!D11</f>
        <v>0</v>
      </c>
    </row>
    <row r="12" spans="1:4">
      <c r="A12" s="40" t="s">
        <v>24</v>
      </c>
      <c r="B12" s="67">
        <f>+Projektdatabaser!D12</f>
        <v>0</v>
      </c>
      <c r="C12" s="37">
        <f>+Forskerordninger!D12</f>
        <v>0</v>
      </c>
      <c r="D12" s="37">
        <f>+Projektdatabaser!D12+Forskerordninger!D12</f>
        <v>0</v>
      </c>
    </row>
    <row r="13" spans="1:4">
      <c r="A13" s="40" t="s">
        <v>46</v>
      </c>
      <c r="B13" s="67">
        <f>+Projektdatabaser!D13</f>
        <v>0</v>
      </c>
      <c r="C13" s="37">
        <f>+Forskerordninger!D13</f>
        <v>0</v>
      </c>
      <c r="D13" s="37">
        <f>+Projektdatabaser!D13+Forskerordninger!D13</f>
        <v>0</v>
      </c>
    </row>
    <row r="14" spans="1:4" ht="15" thickBot="1">
      <c r="A14" s="41" t="s">
        <v>44</v>
      </c>
      <c r="B14" s="69">
        <f>+Projektdatabaser!D14</f>
        <v>0</v>
      </c>
      <c r="C14" s="39">
        <f>+Forskerordninger!D14</f>
        <v>0</v>
      </c>
      <c r="D14" s="39">
        <f>+Projektdatabaser!D14+Forskerordninger!D14</f>
        <v>0</v>
      </c>
    </row>
    <row r="15" spans="1:4" ht="15" thickBot="1"/>
    <row r="16" spans="1:4" ht="15.75" thickBot="1">
      <c r="A16" s="19" t="s">
        <v>2</v>
      </c>
      <c r="B16" s="21">
        <f t="shared" ref="B16:C16" si="0">SUM(B7:B14)</f>
        <v>0</v>
      </c>
      <c r="C16" s="21">
        <f t="shared" si="0"/>
        <v>0</v>
      </c>
      <c r="D16" s="21">
        <f>SUM(D7:D14)</f>
        <v>0</v>
      </c>
    </row>
    <row r="18" spans="1:1">
      <c r="A18" t="s">
        <v>15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X25"/>
  <sheetViews>
    <sheetView zoomScale="80" zoomScaleNormal="80" workbookViewId="0">
      <selection activeCell="D24" sqref="D24"/>
    </sheetView>
  </sheetViews>
  <sheetFormatPr defaultRowHeight="14.25"/>
  <cols>
    <col min="1" max="1" width="59" bestFit="1" customWidth="1"/>
    <col min="2" max="2" width="3.375" customWidth="1"/>
    <col min="3" max="3" width="11" customWidth="1"/>
    <col min="4" max="4" width="13.375" customWidth="1"/>
    <col min="5" max="5" width="2.75" customWidth="1"/>
    <col min="6" max="6" width="20.75" bestFit="1" customWidth="1"/>
    <col min="7" max="7" width="18.375" bestFit="1" customWidth="1"/>
    <col min="8" max="15" width="14.375" bestFit="1" customWidth="1"/>
    <col min="16" max="105" width="15.375" bestFit="1" customWidth="1"/>
    <col min="106" max="232" width="16.375" bestFit="1" customWidth="1"/>
  </cols>
  <sheetData>
    <row r="1" spans="1:232" ht="18">
      <c r="A1" s="1" t="s">
        <v>0</v>
      </c>
    </row>
    <row r="2" spans="1:232" ht="15">
      <c r="C2" s="18" t="s">
        <v>19</v>
      </c>
      <c r="F2" s="18" t="s">
        <v>3</v>
      </c>
    </row>
    <row r="3" spans="1:232" ht="15" thickBot="1">
      <c r="F3" t="s">
        <v>55</v>
      </c>
      <c r="G3" t="s">
        <v>56</v>
      </c>
    </row>
    <row r="4" spans="1:232" ht="15.75" thickBot="1">
      <c r="A4" s="28" t="s">
        <v>17</v>
      </c>
      <c r="C4" s="28" t="s">
        <v>48</v>
      </c>
      <c r="D4" s="28" t="s">
        <v>4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</row>
    <row r="5" spans="1:232" ht="15" thickBot="1">
      <c r="A5" s="29"/>
      <c r="C5" s="30"/>
      <c r="D5" s="31"/>
      <c r="F5" s="49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1"/>
    </row>
    <row r="6" spans="1:232" ht="15" thickBot="1">
      <c r="A6" s="33" t="s">
        <v>25</v>
      </c>
      <c r="C6" s="34"/>
      <c r="D6" s="35"/>
      <c r="F6" s="90" t="s">
        <v>7</v>
      </c>
      <c r="HX6" s="32"/>
    </row>
    <row r="7" spans="1:232">
      <c r="A7" s="36" t="s">
        <v>26</v>
      </c>
      <c r="C7" s="34">
        <f>SUM(G7:HX7)+F7*4</f>
        <v>0</v>
      </c>
      <c r="D7" s="37">
        <f>+data!D5</f>
        <v>0</v>
      </c>
      <c r="F7" s="70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4"/>
    </row>
    <row r="8" spans="1:232">
      <c r="A8" s="42" t="s">
        <v>53</v>
      </c>
      <c r="C8" s="34">
        <f>SUM(F8:HX8)</f>
        <v>0</v>
      </c>
      <c r="D8" s="37">
        <f>+data!D9</f>
        <v>0</v>
      </c>
      <c r="F8" s="57" t="s">
        <v>32</v>
      </c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6"/>
    </row>
    <row r="9" spans="1:232">
      <c r="A9" s="44" t="s">
        <v>16</v>
      </c>
      <c r="C9" s="46"/>
      <c r="D9" s="47"/>
      <c r="F9" s="46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7"/>
    </row>
    <row r="10" spans="1:232">
      <c r="A10" s="43" t="s">
        <v>27</v>
      </c>
      <c r="C10" s="48">
        <f>SUM(F10:HX10)</f>
        <v>0</v>
      </c>
      <c r="D10" s="37">
        <f>+data!D13</f>
        <v>0</v>
      </c>
      <c r="F10" s="71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8"/>
    </row>
    <row r="11" spans="1:232">
      <c r="A11" s="40" t="s">
        <v>28</v>
      </c>
      <c r="C11" s="48">
        <f>SUM(F11:HX11)</f>
        <v>0</v>
      </c>
      <c r="D11" s="37">
        <f>+data!D17</f>
        <v>0</v>
      </c>
      <c r="F11" s="72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80"/>
    </row>
    <row r="12" spans="1:232">
      <c r="A12" s="40" t="s">
        <v>29</v>
      </c>
      <c r="C12" s="34">
        <f>SUM(F12:HX12)</f>
        <v>0</v>
      </c>
      <c r="D12" s="37">
        <f>+data!D21</f>
        <v>0</v>
      </c>
      <c r="F12" s="72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2"/>
    </row>
    <row r="13" spans="1:232">
      <c r="A13" s="40" t="s">
        <v>33</v>
      </c>
      <c r="C13" s="34">
        <f>SUM(F13:HX13)</f>
        <v>0</v>
      </c>
      <c r="D13" s="37">
        <f>+data!D25</f>
        <v>0</v>
      </c>
      <c r="F13" s="72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2"/>
    </row>
    <row r="14" spans="1:232" ht="15" thickBot="1">
      <c r="A14" s="41" t="s">
        <v>30</v>
      </c>
      <c r="C14" s="38">
        <f>SUM(F14:HX14)</f>
        <v>0</v>
      </c>
      <c r="D14" s="39">
        <f>data!D29</f>
        <v>0</v>
      </c>
      <c r="F14" s="87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4"/>
    </row>
    <row r="15" spans="1:232" ht="15" thickBot="1"/>
    <row r="16" spans="1:232" ht="15.75" thickBot="1">
      <c r="A16" s="19" t="s">
        <v>2</v>
      </c>
      <c r="B16" s="20"/>
      <c r="C16" s="20"/>
      <c r="D16" s="21">
        <f>SUM(D7:D14)</f>
        <v>0</v>
      </c>
    </row>
    <row r="18" spans="1:1">
      <c r="A18" t="s">
        <v>15</v>
      </c>
    </row>
    <row r="21" spans="1:1">
      <c r="A21" s="54"/>
    </row>
    <row r="25" spans="1:1">
      <c r="A25" s="11"/>
    </row>
  </sheetData>
  <sheetProtection sheet="1" objects="1" scenarios="1"/>
  <phoneticPr fontId="5" type="noConversion"/>
  <dataValidations count="2">
    <dataValidation type="whole" allowBlank="1" showInputMessage="1" showErrorMessage="1" errorTitle="Data pakker" error="Der kan maksimalt købes 17 datapakker." sqref="F7:HX7" xr:uid="{00000000-0002-0000-0200-000000000000}">
      <formula1>1</formula1>
      <formula2>17</formula2>
    </dataValidation>
    <dataValidation type="custom" allowBlank="1" showInputMessage="1" showErrorMessage="1" errorTitle="Tallets længde" error="Der skal indtastes et tal og længden må højst være 6 cifre." promptTitle="Tallængde" prompt="Der skal indtastes et tal og længden må højst være 6 cifre." sqref="F4:HX4" xr:uid="{6B6AA93D-19EF-4F9F-B98A-989FF80260EC}">
      <formula1>AND(ISNUMBER(F4),LEN(F4)=6)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data!$B$2:$C$2</xm:f>
          </x14:formula1>
          <xm:sqref>F6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X20"/>
  <sheetViews>
    <sheetView zoomScale="80" zoomScaleNormal="80" workbookViewId="0">
      <selection activeCell="F15" sqref="F15"/>
    </sheetView>
  </sheetViews>
  <sheetFormatPr defaultRowHeight="14.25"/>
  <cols>
    <col min="1" max="1" width="65" customWidth="1"/>
    <col min="2" max="2" width="3.375" customWidth="1"/>
    <col min="3" max="3" width="12.25" customWidth="1"/>
    <col min="4" max="4" width="13.625" bestFit="1" customWidth="1"/>
    <col min="5" max="5" width="2.75" customWidth="1"/>
    <col min="6" max="6" width="22.875" customWidth="1"/>
    <col min="7" max="7" width="19" customWidth="1"/>
    <col min="8" max="14" width="16.25" bestFit="1" customWidth="1"/>
    <col min="15" max="104" width="17.25" bestFit="1" customWidth="1"/>
    <col min="105" max="232" width="18.375" bestFit="1" customWidth="1"/>
  </cols>
  <sheetData>
    <row r="1" spans="1:232" ht="18">
      <c r="A1" s="1" t="s">
        <v>0</v>
      </c>
    </row>
    <row r="2" spans="1:232" ht="15">
      <c r="C2" s="18" t="s">
        <v>19</v>
      </c>
      <c r="F2" s="18" t="s">
        <v>3</v>
      </c>
    </row>
    <row r="3" spans="1:232" ht="15" thickBot="1">
      <c r="F3" t="s">
        <v>57</v>
      </c>
    </row>
    <row r="4" spans="1:232" ht="15.75" thickBot="1">
      <c r="A4" s="28" t="s">
        <v>18</v>
      </c>
      <c r="C4" s="28" t="s">
        <v>48</v>
      </c>
      <c r="D4" s="28" t="s">
        <v>4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</row>
    <row r="5" spans="1:232" ht="15" thickBot="1">
      <c r="A5" s="29"/>
      <c r="C5" s="30"/>
      <c r="D5" s="31"/>
      <c r="F5" s="49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1"/>
    </row>
    <row r="6" spans="1:232" ht="15" thickBot="1">
      <c r="A6" s="33" t="s">
        <v>25</v>
      </c>
      <c r="C6" s="34"/>
      <c r="D6" s="35"/>
      <c r="F6" s="90" t="s">
        <v>7</v>
      </c>
      <c r="HX6" s="32"/>
    </row>
    <row r="7" spans="1:232">
      <c r="A7" s="36" t="s">
        <v>31</v>
      </c>
      <c r="C7" s="34">
        <f>SUM(F7:HX7)</f>
        <v>0</v>
      </c>
      <c r="D7" s="37">
        <f>+data!D6</f>
        <v>0</v>
      </c>
      <c r="F7" s="70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4"/>
    </row>
    <row r="8" spans="1:232">
      <c r="A8" s="42" t="s">
        <v>53</v>
      </c>
      <c r="C8" s="34">
        <f>SUM(F8:HX8)</f>
        <v>0</v>
      </c>
      <c r="D8" s="37">
        <f>+data!D10</f>
        <v>0</v>
      </c>
      <c r="F8" s="8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6"/>
    </row>
    <row r="9" spans="1:232">
      <c r="A9" s="44" t="s">
        <v>16</v>
      </c>
      <c r="C9" s="46"/>
      <c r="D9" s="47"/>
      <c r="F9" s="46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7"/>
    </row>
    <row r="10" spans="1:232">
      <c r="A10" s="43" t="s">
        <v>27</v>
      </c>
      <c r="C10" s="48">
        <f>SUM(F10:HX10)</f>
        <v>0</v>
      </c>
      <c r="D10" s="37">
        <f>+data!D14</f>
        <v>0</v>
      </c>
      <c r="F10" s="71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8"/>
    </row>
    <row r="11" spans="1:232">
      <c r="A11" s="40" t="s">
        <v>28</v>
      </c>
      <c r="C11" s="48">
        <f>SUM(F11:HX11)</f>
        <v>0</v>
      </c>
      <c r="D11" s="37">
        <f>+data!D18</f>
        <v>0</v>
      </c>
      <c r="F11" s="72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80"/>
    </row>
    <row r="12" spans="1:232">
      <c r="A12" s="40" t="s">
        <v>29</v>
      </c>
      <c r="C12" s="34">
        <f>SUM(F12:HX12)</f>
        <v>0</v>
      </c>
      <c r="D12" s="37">
        <f>+data!D22</f>
        <v>0</v>
      </c>
      <c r="F12" s="72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2"/>
    </row>
    <row r="13" spans="1:232">
      <c r="A13" s="40" t="s">
        <v>33</v>
      </c>
      <c r="C13" s="34">
        <f>SUM(F13:HX13)</f>
        <v>0</v>
      </c>
      <c r="D13" s="37">
        <f>+data!D26</f>
        <v>0</v>
      </c>
      <c r="F13" s="72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2"/>
    </row>
    <row r="14" spans="1:232" ht="15" thickBot="1">
      <c r="A14" s="41" t="s">
        <v>30</v>
      </c>
      <c r="C14" s="38">
        <f>SUM(F14:HX14)</f>
        <v>0</v>
      </c>
      <c r="D14" s="39">
        <f>data!D30</f>
        <v>0</v>
      </c>
      <c r="F14" s="87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4"/>
    </row>
    <row r="15" spans="1:232" ht="15" thickBot="1"/>
    <row r="16" spans="1:232" ht="15.75" thickBot="1">
      <c r="A16" s="19" t="s">
        <v>2</v>
      </c>
      <c r="B16" s="20"/>
      <c r="C16" s="20"/>
      <c r="D16" s="21">
        <f>SUM(D7:D14)</f>
        <v>0</v>
      </c>
    </row>
    <row r="18" spans="1:1">
      <c r="A18" t="s">
        <v>15</v>
      </c>
    </row>
    <row r="20" spans="1:1">
      <c r="A20" s="54"/>
    </row>
  </sheetData>
  <sheetProtection sheet="1" objects="1" scenarios="1"/>
  <phoneticPr fontId="5" type="noConversion"/>
  <dataValidations count="2">
    <dataValidation type="whole" allowBlank="1" showInputMessage="1" showErrorMessage="1" errorTitle="Datapakker" error="Der kan maksimalt købes 17 datapakker." sqref="F7:HX7" xr:uid="{00000000-0002-0000-0300-000000000000}">
      <formula1>1</formula1>
      <formula2>17</formula2>
    </dataValidation>
    <dataValidation type="custom" allowBlank="1" showInputMessage="1" showErrorMessage="1" errorTitle="Tallængde" error="Der skal indtastes et tal og længden må højst være 6 cifre." promptTitle="Tallængde" prompt="Der skal indtastes et tal og længden må højst være 6 cifre." sqref="F4:HX4" xr:uid="{F0F8B858-BF2B-4363-8647-223D69827E95}">
      <formula1>AND(ISNUMBER(F4),LEN(F4)=6)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data!$B$2:$C$2</xm:f>
          </x14:formula1>
          <xm:sqref>F6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44"/>
  <sheetViews>
    <sheetView zoomScale="80" zoomScaleNormal="80" workbookViewId="0">
      <selection activeCell="B29" sqref="B29"/>
    </sheetView>
  </sheetViews>
  <sheetFormatPr defaultRowHeight="14.25"/>
  <cols>
    <col min="1" max="1" width="38.125" customWidth="1"/>
    <col min="2" max="3" width="12.25" bestFit="1" customWidth="1"/>
    <col min="4" max="4" width="12.625" bestFit="1" customWidth="1"/>
    <col min="5" max="5" width="13.75" customWidth="1"/>
  </cols>
  <sheetData>
    <row r="2" spans="1:4" ht="15">
      <c r="A2" s="25" t="s">
        <v>22</v>
      </c>
      <c r="B2" s="52" t="s">
        <v>7</v>
      </c>
      <c r="C2" s="52" t="s">
        <v>8</v>
      </c>
      <c r="D2" s="53" t="s">
        <v>23</v>
      </c>
    </row>
    <row r="4" spans="1:4" ht="15">
      <c r="A4" s="27" t="s">
        <v>21</v>
      </c>
    </row>
    <row r="5" spans="1:4">
      <c r="A5" s="23" t="s">
        <v>17</v>
      </c>
      <c r="B5" s="24">
        <f>Projektdatabaser!C7*B33</f>
        <v>0</v>
      </c>
      <c r="C5" s="14">
        <f>Projektdatabaser!C7*C33</f>
        <v>0</v>
      </c>
      <c r="D5" s="15">
        <f>+IF(Projektdatabaser!F6=data!B2,data!B5,data!C5)</f>
        <v>0</v>
      </c>
    </row>
    <row r="6" spans="1:4">
      <c r="A6" s="22" t="s">
        <v>18</v>
      </c>
      <c r="B6" s="17">
        <f>Forskerordninger!C7*B33</f>
        <v>0</v>
      </c>
      <c r="C6" s="16">
        <f>Forskerordninger!C7*C33</f>
        <v>0</v>
      </c>
      <c r="D6" s="13">
        <f>+IF(Forskerordninger!F6=data!B2,data!B6,data!C6)</f>
        <v>0</v>
      </c>
    </row>
    <row r="8" spans="1:4" ht="15">
      <c r="A8" s="27" t="s">
        <v>54</v>
      </c>
    </row>
    <row r="9" spans="1:4">
      <c r="A9" s="23" t="s">
        <v>17</v>
      </c>
      <c r="B9" s="24">
        <f>Projektdatabaser!C8*data!B34</f>
        <v>0</v>
      </c>
      <c r="C9" s="14">
        <f>Projektdatabaser!C8*data!C34</f>
        <v>0</v>
      </c>
      <c r="D9" s="15">
        <f>+IF(Projektdatabaser!F6=data!B2,data!B9,data!C9)</f>
        <v>0</v>
      </c>
    </row>
    <row r="10" spans="1:4">
      <c r="A10" s="22" t="s">
        <v>18</v>
      </c>
      <c r="B10" s="17">
        <f>Forskerordninger!C8*data!B34</f>
        <v>0</v>
      </c>
      <c r="C10" s="16">
        <f>Forskerordninger!C8*data!C34</f>
        <v>0</v>
      </c>
      <c r="D10" s="13">
        <f>+IF(Forskerordninger!F6=data!B2,data!B10,data!C10)</f>
        <v>0</v>
      </c>
    </row>
    <row r="12" spans="1:4" ht="15">
      <c r="A12" s="26" t="s">
        <v>6</v>
      </c>
      <c r="B12" s="5"/>
    </row>
    <row r="13" spans="1:4">
      <c r="A13" s="23" t="s">
        <v>17</v>
      </c>
      <c r="B13" s="24">
        <f>5*B35*Projektdatabaser!C10</f>
        <v>0</v>
      </c>
      <c r="C13" s="14">
        <f>5*C35*Projektdatabaser!C10</f>
        <v>0</v>
      </c>
      <c r="D13" s="15">
        <f>+IF(Projektdatabaser!F6=data!B2,data!B13,data!C13)</f>
        <v>0</v>
      </c>
    </row>
    <row r="14" spans="1:4">
      <c r="A14" s="22" t="s">
        <v>20</v>
      </c>
      <c r="B14" s="17">
        <f>5*B35*Forskerordninger!C10</f>
        <v>0</v>
      </c>
      <c r="C14" s="16">
        <f>5*C35*Forskerordninger!C10</f>
        <v>0</v>
      </c>
      <c r="D14" s="13">
        <f>+IF(Forskerordninger!F6=data!B2,data!B14,data!C14)</f>
        <v>0</v>
      </c>
    </row>
    <row r="16" spans="1:4" ht="15">
      <c r="A16" s="26" t="s">
        <v>1</v>
      </c>
      <c r="B16" s="5"/>
    </row>
    <row r="17" spans="1:6">
      <c r="A17" s="23" t="s">
        <v>17</v>
      </c>
      <c r="B17" s="24">
        <f>Projektdatabaser!C11*B35</f>
        <v>0</v>
      </c>
      <c r="C17" s="14">
        <f>Projektdatabaser!C11*data!C35</f>
        <v>0</v>
      </c>
      <c r="D17" s="15">
        <f>+IF(Projektdatabaser!F6=data!B2,data!B17,data!C17)</f>
        <v>0</v>
      </c>
    </row>
    <row r="18" spans="1:6">
      <c r="A18" s="22" t="s">
        <v>18</v>
      </c>
      <c r="B18" s="17">
        <f>Forskerordninger!C11*B35</f>
        <v>0</v>
      </c>
      <c r="C18" s="16">
        <f>Forskerordninger!C11*data!C35</f>
        <v>0</v>
      </c>
      <c r="D18" s="13">
        <f>+IF(Forskerordninger!F6=data!B2,data!B18,data!C18)</f>
        <v>0</v>
      </c>
    </row>
    <row r="20" spans="1:6" ht="15">
      <c r="A20" s="27" t="s">
        <v>24</v>
      </c>
    </row>
    <row r="21" spans="1:6">
      <c r="A21" s="23" t="s">
        <v>17</v>
      </c>
      <c r="B21" s="24">
        <f>Projektdatabaser!C12*data!B35</f>
        <v>0</v>
      </c>
      <c r="C21" s="14">
        <f>Projektdatabaser!C12*data!C35</f>
        <v>0</v>
      </c>
      <c r="D21" s="15">
        <f>+IF(Projektdatabaser!F6=data!B2,data!B21,data!C21)</f>
        <v>0</v>
      </c>
    </row>
    <row r="22" spans="1:6">
      <c r="A22" s="22" t="s">
        <v>18</v>
      </c>
      <c r="B22" s="17">
        <f>Forskerordninger!C12*data!B35</f>
        <v>0</v>
      </c>
      <c r="C22" s="16">
        <f>Forskerordninger!C12*data!C35</f>
        <v>0</v>
      </c>
      <c r="D22" s="13">
        <f>+IF(Forskerordninger!F6=data!B2,data!B22,data!C22)</f>
        <v>0</v>
      </c>
    </row>
    <row r="24" spans="1:6" ht="15">
      <c r="A24" s="27" t="s">
        <v>36</v>
      </c>
    </row>
    <row r="25" spans="1:6">
      <c r="A25" s="23" t="s">
        <v>17</v>
      </c>
      <c r="B25" s="24">
        <f>Projektdatabaser!C13*data!B35</f>
        <v>0</v>
      </c>
      <c r="C25" s="14">
        <f>Projektdatabaser!C13*data!C35</f>
        <v>0</v>
      </c>
      <c r="D25" s="15">
        <f>+IF(Projektdatabaser!F6=data!B2,data!B25,data!C25)</f>
        <v>0</v>
      </c>
    </row>
    <row r="26" spans="1:6">
      <c r="A26" s="22" t="s">
        <v>18</v>
      </c>
      <c r="B26" s="17">
        <f>Forskerordninger!C13*data!B35</f>
        <v>0</v>
      </c>
      <c r="C26" s="16">
        <f>Forskerordninger!C13*data!C35</f>
        <v>0</v>
      </c>
      <c r="D26" s="13">
        <f>+IF(Forskerordninger!F6=data!B2,data!B26,data!C26)</f>
        <v>0</v>
      </c>
      <c r="F26" s="12"/>
    </row>
    <row r="28" spans="1:6" ht="15">
      <c r="A28" s="27" t="s">
        <v>14</v>
      </c>
    </row>
    <row r="29" spans="1:6">
      <c r="A29" s="23" t="s">
        <v>17</v>
      </c>
      <c r="B29" s="24">
        <f>ROUNDDOWN(Projektdatabaser!C14/5,0)*data!B36*4</f>
        <v>0</v>
      </c>
      <c r="C29" s="14">
        <f>ROUNDDOWN(Projektdatabaser!C14/5,0)*data!C36*4</f>
        <v>0</v>
      </c>
      <c r="D29" s="15">
        <f>+IF(Projektdatabaser!F6=data!B2,data!B29,data!C29)</f>
        <v>0</v>
      </c>
    </row>
    <row r="30" spans="1:6">
      <c r="A30" s="22" t="s">
        <v>18</v>
      </c>
      <c r="B30" s="17">
        <f>ROUNDDOWN(Forskerordninger!C14/5,0)*data!B36*4</f>
        <v>0</v>
      </c>
      <c r="C30" s="16">
        <f>ROUNDDOWN(Forskerordninger!C14/5,0)*data!C36*4</f>
        <v>0</v>
      </c>
      <c r="D30" s="13">
        <f>+IF(Forskerordninger!F6=data!B2,data!B30,data!C30)</f>
        <v>0</v>
      </c>
    </row>
    <row r="32" spans="1:6" ht="15">
      <c r="A32" s="8" t="s">
        <v>5</v>
      </c>
      <c r="B32" s="4" t="s">
        <v>7</v>
      </c>
      <c r="C32" s="9" t="s">
        <v>8</v>
      </c>
    </row>
    <row r="33" spans="1:5">
      <c r="A33" s="5" t="s">
        <v>12</v>
      </c>
      <c r="B33" s="6">
        <v>4400</v>
      </c>
      <c r="C33" s="10">
        <v>5500</v>
      </c>
    </row>
    <row r="34" spans="1:5">
      <c r="A34" s="5" t="s">
        <v>13</v>
      </c>
      <c r="B34" s="6">
        <v>700</v>
      </c>
      <c r="C34" s="10">
        <v>900</v>
      </c>
    </row>
    <row r="35" spans="1:5">
      <c r="A35" s="5" t="s">
        <v>11</v>
      </c>
      <c r="B35" s="6">
        <v>1100</v>
      </c>
      <c r="C35" s="10">
        <v>1400</v>
      </c>
    </row>
    <row r="36" spans="1:5">
      <c r="A36" s="2" t="s">
        <v>62</v>
      </c>
      <c r="B36" s="7">
        <v>10.8</v>
      </c>
      <c r="C36" s="3">
        <v>10.8</v>
      </c>
    </row>
    <row r="38" spans="1:5">
      <c r="A38" t="s">
        <v>10</v>
      </c>
      <c r="B38" s="11" t="s">
        <v>9</v>
      </c>
    </row>
    <row r="41" spans="1:5">
      <c r="A41" t="s">
        <v>37</v>
      </c>
    </row>
    <row r="42" spans="1:5">
      <c r="D42" t="s">
        <v>38</v>
      </c>
      <c r="E42" t="s">
        <v>39</v>
      </c>
    </row>
    <row r="43" spans="1:5">
      <c r="A43" s="58" t="s">
        <v>17</v>
      </c>
      <c r="B43" s="60">
        <f>+B5+B9+B13+B17+B21+B25+B29</f>
        <v>0</v>
      </c>
      <c r="C43" s="61">
        <f>+C5+C9+C13+C17+C21+C25+C29</f>
        <v>0</v>
      </c>
      <c r="D43" s="61">
        <f>+Projektdatabaser!D16-data!B43</f>
        <v>0</v>
      </c>
      <c r="E43" s="62">
        <f>+C43-Projektdatabaser!D16</f>
        <v>0</v>
      </c>
    </row>
    <row r="44" spans="1:5">
      <c r="A44" s="59" t="s">
        <v>18</v>
      </c>
      <c r="B44" s="63">
        <f>+B6+B10+B14+B18+B22+B26+B30</f>
        <v>0</v>
      </c>
      <c r="C44" s="64">
        <f>+C6+C10+C14+C18+C22+C26+C30</f>
        <v>0</v>
      </c>
      <c r="D44" s="64">
        <f>+B44-Forskerordninger!D16</f>
        <v>0</v>
      </c>
      <c r="E44" s="65">
        <f>+C44-Forskerordninger!D16</f>
        <v>0</v>
      </c>
    </row>
  </sheetData>
  <sheetProtection sheet="1" objects="1" scenarios="1"/>
  <hyperlinks>
    <hyperlink ref="B38" r:id="rId1" display="https://www.dst.dk/da/TilSalg/data-til-forskning/mikrodataordninger/priser-og-prisaftaler" xr:uid="{00000000-0004-0000-04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Vejledning</vt:lpstr>
      <vt:lpstr>I alt</vt:lpstr>
      <vt:lpstr>Projektdatabaser</vt:lpstr>
      <vt:lpstr>Forskerordninger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Nygaard Uldahl</dc:creator>
  <cp:lastModifiedBy>Malene Nygaard Uldahl</cp:lastModifiedBy>
  <dcterms:created xsi:type="dcterms:W3CDTF">2026-06-15T08:47:37Z</dcterms:created>
  <dcterms:modified xsi:type="dcterms:W3CDTF">2026-10-09T10:49:05Z</dcterms:modified>
</cp:coreProperties>
</file>