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Q:\Koordinering af dataindsamling\01 - Tællingsdokumenter\REGN\Faglige vejledninger\"/>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B132" i="12" l="1"/>
  <c r="J114" i="8" l="1"/>
  <c r="P114" i="8" s="1"/>
  <c r="B27" i="7" l="1"/>
  <c r="B18" i="9"/>
  <c r="B63" i="7" l="1"/>
  <c r="B11" i="7"/>
  <c r="B47" i="12" l="1"/>
  <c r="B27" i="12"/>
  <c r="B24" i="12"/>
  <c r="B98" i="7"/>
  <c r="K111" i="8" l="1"/>
  <c r="K93"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80" i="12" l="1"/>
  <c r="B179" i="12"/>
  <c r="B141" i="12"/>
  <c r="B140" i="12"/>
  <c r="B139" i="12"/>
  <c r="B101" i="12"/>
  <c r="B100" i="12"/>
  <c r="B69" i="12"/>
  <c r="B70" i="12"/>
  <c r="B71" i="12"/>
  <c r="B68" i="12"/>
  <c r="B23" i="12"/>
  <c r="B4" i="12"/>
  <c r="B5" i="12"/>
  <c r="B7" i="12"/>
  <c r="B8" i="12"/>
  <c r="B11" i="12"/>
  <c r="B12" i="12"/>
  <c r="B14" i="12"/>
  <c r="B2"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9" i="8"/>
  <c r="B2" i="9"/>
  <c r="B3" i="7"/>
  <c r="A1" i="7"/>
  <c r="A1" i="9"/>
  <c r="G114" i="8" l="1"/>
  <c r="H114" i="8" s="1"/>
  <c r="K114" i="8"/>
  <c r="K85" i="8"/>
  <c r="K12" i="8"/>
  <c r="K108" i="8"/>
  <c r="K99" i="8"/>
  <c r="K89" i="8"/>
  <c r="K102" i="8"/>
  <c r="K92"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6" i="8"/>
  <c r="K4" i="8"/>
  <c r="K7" i="8"/>
  <c r="K8" i="8"/>
  <c r="F118" i="8"/>
  <c r="E118" i="8"/>
  <c r="F117" i="8"/>
  <c r="E117" i="8"/>
  <c r="F116" i="8"/>
  <c r="G116" i="8" s="1"/>
  <c r="E116" i="8"/>
  <c r="J116" i="8" s="1"/>
  <c r="F115" i="8"/>
  <c r="E115" i="8"/>
  <c r="F113" i="8"/>
  <c r="E113" i="8"/>
  <c r="J113" i="8" s="1"/>
  <c r="P113" i="8" s="1"/>
  <c r="F112" i="8"/>
  <c r="E112" i="8"/>
  <c r="F111" i="8"/>
  <c r="G111" i="8" s="1"/>
  <c r="E111" i="8"/>
  <c r="F110" i="8"/>
  <c r="E110" i="8"/>
  <c r="F109" i="8"/>
  <c r="E109" i="8"/>
  <c r="F108" i="8"/>
  <c r="G108" i="8" s="1"/>
  <c r="E108" i="8"/>
  <c r="F107" i="8"/>
  <c r="E107" i="8"/>
  <c r="J107" i="8" s="1"/>
  <c r="P107" i="8" s="1"/>
  <c r="F106" i="8"/>
  <c r="E106" i="8"/>
  <c r="F105" i="8"/>
  <c r="E105" i="8"/>
  <c r="J105" i="8" s="1"/>
  <c r="P105" i="8" s="1"/>
  <c r="F104" i="8"/>
  <c r="E104" i="8"/>
  <c r="F103" i="8"/>
  <c r="E103" i="8"/>
  <c r="J103" i="8" s="1"/>
  <c r="P103" i="8" s="1"/>
  <c r="F102" i="8"/>
  <c r="G102" i="8" s="1"/>
  <c r="E102" i="8"/>
  <c r="F101" i="8"/>
  <c r="E101" i="8"/>
  <c r="F100" i="8"/>
  <c r="E100" i="8"/>
  <c r="G99" i="8"/>
  <c r="E99" i="8"/>
  <c r="J99" i="8" s="1"/>
  <c r="F98" i="8"/>
  <c r="E98" i="8"/>
  <c r="F97" i="8"/>
  <c r="E97" i="8"/>
  <c r="J97" i="8" s="1"/>
  <c r="P97" i="8" s="1"/>
  <c r="F96" i="8"/>
  <c r="E96" i="8"/>
  <c r="F95" i="8"/>
  <c r="E95" i="8"/>
  <c r="J95" i="8" s="1"/>
  <c r="P95" i="8" s="1"/>
  <c r="F94" i="8"/>
  <c r="E94" i="8"/>
  <c r="F93" i="8"/>
  <c r="G93" i="8" s="1"/>
  <c r="E93" i="8"/>
  <c r="F92" i="8"/>
  <c r="G92" i="8" s="1"/>
  <c r="E92" i="8"/>
  <c r="F91" i="8"/>
  <c r="E91" i="8"/>
  <c r="J91" i="8" s="1"/>
  <c r="P91" i="8" s="1"/>
  <c r="F90" i="8"/>
  <c r="E90" i="8"/>
  <c r="F89" i="8"/>
  <c r="G89" i="8" s="1"/>
  <c r="E89" i="8"/>
  <c r="F88" i="8"/>
  <c r="E88" i="8"/>
  <c r="F87" i="8"/>
  <c r="E87" i="8"/>
  <c r="J87" i="8" s="1"/>
  <c r="F86" i="8"/>
  <c r="E86" i="8"/>
  <c r="F85" i="8"/>
  <c r="G85" i="8" s="1"/>
  <c r="E85" i="8"/>
  <c r="J85" i="8" s="1"/>
  <c r="F84" i="8"/>
  <c r="G84" i="8" s="1"/>
  <c r="E84" i="8"/>
  <c r="F83" i="8"/>
  <c r="G83" i="8" s="1"/>
  <c r="E83" i="8"/>
  <c r="J83" i="8" s="1"/>
  <c r="F82" i="8"/>
  <c r="G82" i="8" s="1"/>
  <c r="E82" i="8"/>
  <c r="F81" i="8"/>
  <c r="G81" i="8" s="1"/>
  <c r="E81" i="8"/>
  <c r="J81" i="8" s="1"/>
  <c r="F80" i="8"/>
  <c r="G80" i="8" s="1"/>
  <c r="E80" i="8"/>
  <c r="F79" i="8"/>
  <c r="G79" i="8" s="1"/>
  <c r="E79" i="8"/>
  <c r="J79" i="8" s="1"/>
  <c r="F78" i="8"/>
  <c r="G78" i="8" s="1"/>
  <c r="E78" i="8"/>
  <c r="F77" i="8"/>
  <c r="G77" i="8" s="1"/>
  <c r="E77" i="8"/>
  <c r="J77" i="8" s="1"/>
  <c r="F76" i="8"/>
  <c r="G76" i="8" s="1"/>
  <c r="E76" i="8"/>
  <c r="F75" i="8"/>
  <c r="G75" i="8" s="1"/>
  <c r="E75" i="8"/>
  <c r="J75" i="8" s="1"/>
  <c r="H74" i="8"/>
  <c r="F74" i="8"/>
  <c r="G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J67" i="8" s="1"/>
  <c r="H66" i="8"/>
  <c r="F66" i="8"/>
  <c r="G66" i="8" s="1"/>
  <c r="E66" i="8"/>
  <c r="J66" i="8" s="1"/>
  <c r="F65" i="8"/>
  <c r="G65" i="8" s="1"/>
  <c r="H65" i="8" s="1"/>
  <c r="E65" i="8"/>
  <c r="F64" i="8"/>
  <c r="G64" i="8" s="1"/>
  <c r="H64" i="8" s="1"/>
  <c r="E64" i="8"/>
  <c r="F63" i="8"/>
  <c r="G63" i="8" s="1"/>
  <c r="E63" i="8"/>
  <c r="F62" i="8"/>
  <c r="G62" i="8" s="1"/>
  <c r="H62" i="8" s="1"/>
  <c r="E62" i="8"/>
  <c r="J62" i="8" s="1"/>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G50" i="8"/>
  <c r="F50" i="8"/>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J43" i="8" s="1"/>
  <c r="G42" i="8"/>
  <c r="H42" i="8" s="1"/>
  <c r="F42" i="8"/>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G34" i="8"/>
  <c r="F34" i="8"/>
  <c r="E34" i="8"/>
  <c r="J34" i="8" s="1"/>
  <c r="F33" i="8"/>
  <c r="G33" i="8" s="1"/>
  <c r="E33" i="8"/>
  <c r="F32" i="8"/>
  <c r="G32" i="8" s="1"/>
  <c r="E32" i="8"/>
  <c r="F31" i="8"/>
  <c r="G31" i="8" s="1"/>
  <c r="E31" i="8"/>
  <c r="F30" i="8"/>
  <c r="G30" i="8" s="1"/>
  <c r="E30" i="8"/>
  <c r="J30" i="8" s="1"/>
  <c r="F29" i="8"/>
  <c r="G29" i="8" s="1"/>
  <c r="E29" i="8"/>
  <c r="F28" i="8"/>
  <c r="G28" i="8" s="1"/>
  <c r="H28" i="8" s="1"/>
  <c r="E28" i="8"/>
  <c r="F27" i="8"/>
  <c r="G27" i="8" s="1"/>
  <c r="H27" i="8" s="1"/>
  <c r="E27" i="8"/>
  <c r="J27" i="8" s="1"/>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G18" i="8"/>
  <c r="H18" i="8" s="1"/>
  <c r="F18" i="8"/>
  <c r="E18" i="8"/>
  <c r="J18" i="8" s="1"/>
  <c r="F17" i="8"/>
  <c r="G17" i="8" s="1"/>
  <c r="E17" i="8"/>
  <c r="F16" i="8"/>
  <c r="G16" i="8" s="1"/>
  <c r="H16" i="8" s="1"/>
  <c r="E16" i="8"/>
  <c r="F15" i="8"/>
  <c r="G15" i="8" s="1"/>
  <c r="H15" i="8" s="1"/>
  <c r="E15" i="8"/>
  <c r="F14" i="8"/>
  <c r="G14" i="8" s="1"/>
  <c r="H14" i="8" s="1"/>
  <c r="E14" i="8"/>
  <c r="J14" i="8" s="1"/>
  <c r="F13" i="8"/>
  <c r="G13" i="8" s="1"/>
  <c r="E13" i="8"/>
  <c r="J13" i="8" s="1"/>
  <c r="F12" i="8"/>
  <c r="G12" i="8" s="1"/>
  <c r="E12" i="8"/>
  <c r="J12" i="8" s="1"/>
  <c r="F11" i="8"/>
  <c r="G11" i="8" s="1"/>
  <c r="H11" i="8" s="1"/>
  <c r="E11" i="8"/>
  <c r="J11" i="8" s="1"/>
  <c r="G10" i="8"/>
  <c r="H10" i="8" s="1"/>
  <c r="F10" i="8"/>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3" i="8" l="1"/>
  <c r="J31" i="8"/>
  <c r="J39" i="8"/>
  <c r="J47" i="8"/>
  <c r="J55" i="8"/>
  <c r="J63" i="8"/>
  <c r="J71" i="8"/>
  <c r="H5" i="8"/>
  <c r="L5" i="8" s="1"/>
  <c r="P5" i="8" s="1"/>
  <c r="H13" i="8"/>
  <c r="L13" i="8" s="1"/>
  <c r="P13" i="8" s="1"/>
  <c r="H4" i="8"/>
  <c r="L4" i="8" s="1"/>
  <c r="P4" i="8" s="1"/>
  <c r="H12" i="8"/>
  <c r="L12" i="8" s="1"/>
  <c r="P12" i="8" s="1"/>
  <c r="J8" i="8"/>
  <c r="J9" i="8"/>
  <c r="J10" i="8"/>
  <c r="J16" i="8"/>
  <c r="J17" i="8"/>
  <c r="J21" i="8"/>
  <c r="J25" i="8"/>
  <c r="J29" i="8"/>
  <c r="J33" i="8"/>
  <c r="J37" i="8"/>
  <c r="J41" i="8"/>
  <c r="J45" i="8"/>
  <c r="J49" i="8"/>
  <c r="J53" i="8"/>
  <c r="J57" i="8"/>
  <c r="J61" i="8"/>
  <c r="J65" i="8"/>
  <c r="J69" i="8"/>
  <c r="J73" i="8"/>
  <c r="J90" i="8"/>
  <c r="P90" i="8" s="1"/>
  <c r="J92" i="8"/>
  <c r="J94" i="8"/>
  <c r="P94" i="8" s="1"/>
  <c r="J96" i="8"/>
  <c r="P96" i="8" s="1"/>
  <c r="J98" i="8"/>
  <c r="P98" i="8" s="1"/>
  <c r="J104" i="8"/>
  <c r="P104" i="8" s="1"/>
  <c r="J106" i="8"/>
  <c r="P106" i="8" s="1"/>
  <c r="J108" i="8"/>
  <c r="J112" i="8"/>
  <c r="P112" i="8" s="1"/>
  <c r="J115" i="8"/>
  <c r="P115"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P44" i="8" s="1"/>
  <c r="L46" i="8"/>
  <c r="P46" i="8" s="1"/>
  <c r="L47" i="8"/>
  <c r="L48" i="8"/>
  <c r="P48" i="8" s="1"/>
  <c r="L56" i="8"/>
  <c r="P56" i="8" s="1"/>
  <c r="L57" i="8"/>
  <c r="L58" i="8"/>
  <c r="P58" i="8" s="1"/>
  <c r="L59" i="8"/>
  <c r="P59" i="8" s="1"/>
  <c r="L60" i="8"/>
  <c r="P60" i="8" s="1"/>
  <c r="L61" i="8"/>
  <c r="P61" i="8" s="1"/>
  <c r="L62" i="8"/>
  <c r="P62" i="8" s="1"/>
  <c r="L64" i="8"/>
  <c r="P64" i="8" s="1"/>
  <c r="L66" i="8"/>
  <c r="P66" i="8" s="1"/>
  <c r="L68" i="8"/>
  <c r="P68" i="8" s="1"/>
  <c r="L70" i="8"/>
  <c r="P70" i="8" s="1"/>
  <c r="L72" i="8"/>
  <c r="P72" i="8" s="1"/>
  <c r="L74" i="8"/>
  <c r="P74" i="8" s="1"/>
  <c r="J76" i="8"/>
  <c r="H77" i="8"/>
  <c r="L77" i="8"/>
  <c r="P77" i="8" s="1"/>
  <c r="J80" i="8"/>
  <c r="H81" i="8"/>
  <c r="L81" i="8" s="1"/>
  <c r="P81" i="8" s="1"/>
  <c r="J84" i="8"/>
  <c r="H85" i="8"/>
  <c r="L85" i="8" s="1"/>
  <c r="P85" i="8" s="1"/>
  <c r="P87" i="8"/>
  <c r="J89" i="8"/>
  <c r="H92" i="8"/>
  <c r="L92" i="8" s="1"/>
  <c r="P92" i="8" s="1"/>
  <c r="H99" i="8"/>
  <c r="L99" i="8" s="1"/>
  <c r="P99" i="8" s="1"/>
  <c r="J101" i="8"/>
  <c r="P101" i="8" s="1"/>
  <c r="H108" i="8"/>
  <c r="L108" i="8" s="1"/>
  <c r="J110" i="8"/>
  <c r="P110" i="8" s="1"/>
  <c r="J117" i="8"/>
  <c r="P117" i="8" s="1"/>
  <c r="L18" i="8"/>
  <c r="P18" i="8" s="1"/>
  <c r="L25" i="8"/>
  <c r="L26" i="8"/>
  <c r="P26" i="8" s="1"/>
  <c r="L27" i="8"/>
  <c r="P27" i="8" s="1"/>
  <c r="L28" i="8"/>
  <c r="P28" i="8" s="1"/>
  <c r="L35" i="8"/>
  <c r="P35" i="8" s="1"/>
  <c r="L36" i="8"/>
  <c r="P36" i="8" s="1"/>
  <c r="L37" i="8"/>
  <c r="P37" i="8" s="1"/>
  <c r="L38" i="8"/>
  <c r="P38" i="8" s="1"/>
  <c r="L39" i="8"/>
  <c r="L45" i="8"/>
  <c r="P45" i="8" s="1"/>
  <c r="L49" i="8"/>
  <c r="P49" i="8" s="1"/>
  <c r="L51" i="8"/>
  <c r="P51" i="8" s="1"/>
  <c r="L52" i="8"/>
  <c r="P52" i="8" s="1"/>
  <c r="L53" i="8"/>
  <c r="L54" i="8"/>
  <c r="P54" i="8" s="1"/>
  <c r="L55" i="8"/>
  <c r="P55" i="8" s="1"/>
  <c r="H80" i="8"/>
  <c r="L80" i="8" s="1"/>
  <c r="H89" i="8"/>
  <c r="L89" i="8" s="1"/>
  <c r="H29" i="8"/>
  <c r="L29" i="8" s="1"/>
  <c r="P29" i="8" s="1"/>
  <c r="H30" i="8"/>
  <c r="L30" i="8" s="1"/>
  <c r="P30" i="8" s="1"/>
  <c r="H31" i="8"/>
  <c r="L31" i="8" s="1"/>
  <c r="P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6" i="8"/>
  <c r="P86" i="8" s="1"/>
  <c r="J88" i="8"/>
  <c r="P88" i="8" s="1"/>
  <c r="J93" i="8"/>
  <c r="J100" i="8"/>
  <c r="P100" i="8" s="1"/>
  <c r="J102" i="8"/>
  <c r="J109" i="8"/>
  <c r="P109" i="8" s="1"/>
  <c r="J111" i="8"/>
  <c r="H116" i="8"/>
  <c r="L116" i="8" s="1"/>
  <c r="P116" i="8" s="1"/>
  <c r="J118" i="8"/>
  <c r="P118" i="8" s="1"/>
  <c r="H76" i="8"/>
  <c r="L76" i="8"/>
  <c r="H84" i="8"/>
  <c r="L84" i="8" s="1"/>
  <c r="H78" i="8"/>
  <c r="L78" i="8"/>
  <c r="H82" i="8"/>
  <c r="L82" i="8" s="1"/>
  <c r="H93" i="8"/>
  <c r="L93" i="8" s="1"/>
  <c r="H102" i="8"/>
  <c r="L102" i="8"/>
  <c r="H111" i="8"/>
  <c r="L111" i="8" s="1"/>
  <c r="P53" i="8" l="1"/>
  <c r="P47" i="8"/>
  <c r="P73" i="8"/>
  <c r="P69" i="8"/>
  <c r="P25" i="8"/>
  <c r="P108" i="8"/>
  <c r="P57" i="8"/>
  <c r="P41" i="8"/>
  <c r="P7" i="8"/>
  <c r="P10" i="8"/>
  <c r="P8" i="8"/>
  <c r="P89" i="8"/>
  <c r="P84" i="8"/>
  <c r="P102" i="8"/>
  <c r="P82" i="8"/>
  <c r="P76" i="8"/>
  <c r="P111" i="8"/>
  <c r="P93" i="8"/>
  <c r="P78" i="8"/>
  <c r="P80" i="8"/>
  <c r="B152" i="7" l="1"/>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<sst xmlns="http://schemas.openxmlformats.org/spreadsheetml/2006/main" count="871" uniqueCount="680">
  <si>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</si>
  <si>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</si>
  <si>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</si>
  <si>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</si>
  <si>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</si>
  <si>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</si>
  <si>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</si>
  <si>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</si>
  <si>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</si>
  <si>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</si>
  <si>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</si>
  <si>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</si>
  <si>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</si>
  <si>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</si>
  <si>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</si>
  <si>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</si>
  <si>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</si>
  <si>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</si>
  <si>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</si>
  <si>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</si>
  <si>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</si>
  <si>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</si>
  <si>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</si>
  <si>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</si>
  <si>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</si>
  <si>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</si>
  <si>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</si>
  <si>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</si>
  <si>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</si>
  <si>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</si>
  <si>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</si>
  <si>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</si>
  <si>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</si>
  <si>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</si>
  <si>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</si>
  <si>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</si>
  <si>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</si>
  <si>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</si>
  <si>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</si>
  <si>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</si>
  <si>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</si>
  <si>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</si>
  <si>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</si>
  <si>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</si>
  <si>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</si>
  <si>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</si>
  <si>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</si>
  <si>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</si>
  <si>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</si>
  <si>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Currency, the amounts are given in:</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</si>
  <si>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</si>
  <si>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</si>
  <si>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</si>
  <si>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</si>
  <si>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</si>
  <si>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</si>
  <si>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</si>
  <si>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</si>
  <si>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Intangible assets in progress</t>
  </si>
  <si>
    <t>Supplementary questions</t>
  </si>
  <si>
    <t>Name and surname</t>
  </si>
  <si>
    <t>Phone number</t>
  </si>
  <si>
    <t>E-mail</t>
  </si>
  <si>
    <t>Your contact person</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</si>
  <si>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</si>
  <si>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</si>
  <si>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</si>
  <si>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</si>
  <si>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</si>
  <si>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</si>
  <si>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</si>
  <si>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</si>
  <si>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</si>
  <si>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Increase</t>
  </si>
  <si>
    <t>Grunde og bygninger</t>
  </si>
  <si>
    <t>Intangible assets</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</si>
  <si>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</si>
  <si>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</si>
  <si>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</si>
  <si>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</si>
  <si>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</si>
  <si>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</si>
  <si>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</si>
  <si>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</si>
  <si>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</si>
  <si>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</si>
  <si>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</si>
  <si>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</si>
  <si>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</si>
  <si>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</si>
  <si>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</si>
  <si>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</si>
  <si>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</si>
  <si>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</si>
  <si>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</si>
  <si>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</si>
  <si>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</si>
  <si>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Disposals of Software (cost value)</t>
  </si>
  <si>
    <t>Disposals of existing buildings (incl. land value) at cost value</t>
  </si>
  <si>
    <t>Disposals of undeveloped land (cost value)</t>
  </si>
  <si>
    <t>Disposals of roads, harbours, squares, etc (cost value)</t>
  </si>
  <si>
    <t>Reversal of amortisation on disposals of completed development projects</t>
  </si>
  <si>
    <t>Reversal of amortisation on disposals of land and buidlings</t>
  </si>
  <si>
    <t>Reversal of amortisation on disposals of machinery, plant and equipment</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</si>
  <si>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</si>
  <si>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</si>
  <si>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</si>
  <si>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</si>
  <si>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</si>
  <si>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</si>
  <si>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</si>
  <si>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</si>
  <si>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</si>
  <si>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</si>
  <si>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Investments include only assets that are intended for the company continuing ownership or use.</t>
  </si>
  <si>
    <t>Plant, machinery and equipment</t>
  </si>
  <si>
    <t>Plant, machinery and equipment, total</t>
  </si>
  <si>
    <t>Disposals of concessions, patents, licences, trademarks, and 
other similar rights (cost value)</t>
  </si>
  <si>
    <t>Disposals of other fixtures and fittings, tools, and equipment at cost value</t>
  </si>
  <si>
    <t>Disposals of Goodwill (cost value)</t>
  </si>
  <si>
    <r>
      <rPr>
        <sz val="11"/>
        <rFont val="Calibri"/>
        <family val="2"/>
      </rPr>
      <t>Corporation tax</t>
    </r>
    <r>
      <rPr>
        <sz val="11"/>
        <rFont val="Calibri"/>
        <family val="2"/>
        <scheme val="minor"/>
      </rPr>
      <t xml:space="preserve"> etc. on ordinary result (+/-)</t>
    </r>
  </si>
  <si>
    <t xml:space="preserve">Danmarks Statistik </t>
  </si>
  <si>
    <t>Statistic Denmark</t>
  </si>
  <si>
    <t>Plant, machinery  and equitment</t>
  </si>
  <si>
    <t>A statistic feedback in your industry level</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</si>
  <si>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</si>
  <si>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</si>
  <si>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</si>
  <si>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</si>
  <si>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</si>
  <si>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</si>
  <si>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</si>
  <si>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</si>
  <si>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</si>
  <si>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</si>
  <si>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</si>
  <si>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</si>
  <si>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</si>
  <si>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</si>
  <si>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</si>
  <si>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</si>
  <si>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</si>
  <si>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</si>
  <si>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</si>
  <si>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</si>
  <si>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</si>
  <si>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</si>
  <si>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</si>
  <si>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</si>
  <si>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</si>
  <si>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</si>
  <si>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</si>
  <si>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</si>
  <si>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</si>
  <si>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</si>
  <si>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</si>
  <si>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</si>
  <si>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</si>
  <si>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</si>
  <si>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</si>
  <si>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</si>
  <si>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</si>
  <si>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</si>
  <si>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</si>
  <si>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</si>
  <si>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</si>
  <si>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</si>
  <si>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</si>
  <si>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</si>
  <si>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</si>
  <si>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</si>
  <si>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</si>
  <si>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</si>
  <si>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</si>
  <si>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</si>
  <si>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</si>
  <si>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</si>
  <si>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</si>
  <si>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</si>
  <si>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</si>
  <si>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</si>
  <si>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</si>
  <si>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</si>
  <si>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</si>
  <si>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</si>
  <si>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</si>
  <si>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</si>
  <si>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</si>
  <si>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</si>
  <si>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</si>
  <si>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</si>
  <si>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</si>
  <si>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</si>
  <si>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</si>
  <si>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</si>
  <si>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</si>
  <si>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</si>
  <si>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</si>
  <si>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</si>
  <si>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</si>
  <si>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</si>
  <si>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</si>
  <si>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</si>
  <si>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</si>
  <si>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</si>
  <si>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</si>
  <si>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</si>
  <si>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</si>
  <si>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</si>
  <si>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</si>
  <si>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</si>
  <si>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</si>
  <si>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</si>
  <si>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</si>
  <si>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</si>
  <si>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</si>
  <si>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</si>
  <si>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</si>
  <si>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</si>
  <si>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</si>
  <si>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</si>
  <si>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</si>
  <si>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</si>
  <si>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</si>
  <si>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</si>
  <si>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</si>
  <si>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</si>
  <si>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</si>
  <si>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</si>
  <si>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</si>
  <si>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</si>
  <si>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</si>
  <si>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</si>
  <si>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</si>
  <si>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</si>
  <si>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</si>
  <si>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</si>
  <si>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</si>
  <si>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</si>
  <si>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</si>
  <si>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</si>
  <si>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</si>
  <si>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</si>
  <si>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</si>
  <si>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</si>
  <si>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</si>
  <si>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</si>
  <si>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</si>
  <si>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</si>
  <si>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</si>
  <si>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</si>
  <si>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</si>
  <si>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</si>
  <si>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</si>
  <si>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</si>
  <si>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</si>
  <si>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</si>
  <si>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</si>
  <si>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</si>
  <si>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</si>
  <si>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</si>
  <si>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</si>
  <si>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</si>
  <si>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</si>
  <si>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</si>
  <si>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</si>
  <si>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</si>
  <si>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</si>
  <si>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</si>
  <si>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</si>
  <si>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</si>
  <si>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</si>
  <si>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</si>
  <si>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</si>
  <si>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</si>
  <si>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</si>
  <si>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</si>
  <si>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</si>
  <si>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</si>
  <si>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</si>
  <si>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</si>
  <si>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</si>
  <si>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</si>
  <si>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</si>
  <si>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</si>
  <si>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</si>
  <si>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</si>
  <si>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</si>
  <si>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</si>
  <si>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</si>
  <si>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</si>
  <si>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</si>
  <si>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TBM (TILBAGEMELDING)</t>
  </si>
  <si>
    <t>&lt;e:RequestForFreeCopyOfStatisticsInReturnForHelp contextRef="c10"&gt;true&lt;/e:RequestForFreeCopyOfStatisticsInReturnForHelp&gt;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</si>
  <si>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</si>
  <si>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</si>
  <si>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</si>
  <si>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</si>
  <si>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</si>
  <si>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</si>
  <si>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</si>
  <si>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</si>
  <si>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</si>
  <si>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</si>
  <si>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</si>
  <si>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</si>
  <si>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</si>
  <si>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</si>
  <si>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</si>
  <si>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</si>
  <si>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</si>
  <si>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</si>
  <si>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</si>
  <si>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</si>
  <si>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</si>
  <si>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</si>
  <si>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</si>
  <si>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</si>
  <si>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r>
      <t xml:space="preserve">Date of  approval of the official annual report: </t>
    </r>
    <r>
      <rPr>
        <b/>
        <sz val="11"/>
        <rFont val="Calibri"/>
        <family val="2"/>
      </rPr>
      <t>YYYY-MM-DD</t>
    </r>
  </si>
  <si>
    <t>Cost of sales (materials)</t>
  </si>
  <si>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</si>
  <si>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</si>
  <si>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</si>
  <si>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</si>
  <si>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</si>
  <si>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</si>
  <si>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</si>
  <si>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</si>
  <si>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Equity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</si>
  <si>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</si>
  <si>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</si>
  <si>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</si>
  <si>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 xml:space="preserve"> 1000--&gt;</t>
  </si>
  <si>
    <t>test@test.dk</t>
  </si>
  <si>
    <t>Kopier kolonne P til fx Notesblokken eller Notepad og gem den, så er XBRL-filen dannet</t>
  </si>
  <si>
    <t>Filen bliver afvist, hvis filen ikke er gemt med en UTF-8 kodning</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</si>
  <si>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</si>
  <si>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Figur A</t>
  </si>
  <si>
    <t>Figure A</t>
  </si>
  <si>
    <t>Arbejde udført for egen regning og opført under aktiver som tilgang</t>
  </si>
  <si>
    <t>Andre driftsindtægter 
• Her anføres kun indtægter af sekundær karakter</t>
  </si>
  <si>
    <t>Køb af underentrepriser/underleverandører
• Køb af andres arbejde i forbindelse med virksomhedens primære drift (fremmed arbejde)</t>
  </si>
  <si>
    <t>Omkostninger til husleje (ekskl. varme og el)
• Omfatter kun udgifter til lejeforhold</t>
  </si>
  <si>
    <t>Omkostninger til anskaffelse af småinventar/driftsmidler med kort levetid
• Udgifter til anskaffelser, der udgiftsføres fuldt ud over resultatopgørelsen i købsåret, dvs. straksafskrives</t>
  </si>
  <si>
    <t>Eksterne omkostninger i øvrigt (bortset fra poster af sekundær karakter)
• Udgifter til køretøjer, reparation, vedligeholdelse, rengøring, uddannelse, arbejdstøj, kontorartikler, telefon, revisor , forsikringer ol.</t>
  </si>
  <si>
    <t>Lønninger og gager
• Refusioner og viderefaktureret løn fratrækkes ikke og anføres i pkt. 3 som anden driftsindtægt</t>
  </si>
  <si>
    <t>Sekundære omkostninger
•Tab af salg af immaterielle og materielle anlægsafgifter, udgifter til erstatninger ol.</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</si>
  <si>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</si>
  <si>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</si>
  <si>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Tilgang af Erhvervede koncessioner, patenter, licenser, varemærker samt lignende rettigheder til kostpris</t>
  </si>
  <si>
    <t>Tilgang af Immaterialle aktiver under udvikling</t>
  </si>
  <si>
    <t>Tilgang/Køb af ubebyggede grunde</t>
  </si>
  <si>
    <t>Tilgang af veje, havne, pladser o.l. til kostpris
• Bemærk, at overførsel fra posten Aktiver under opførelse er ikke en tilgang</t>
  </si>
  <si>
    <t>Tilgang af produktionsanlæg og maskiner
• Bemærk, at overførsel fra posten Aktiver under opførelse er ikke en tilgang</t>
  </si>
  <si>
    <t xml:space="preserve">Tilgang af andre anlæg, driftsmateriel og inventar til kostpris 
• Bemærk, at overførsel fra posten Aktiver under opførelse er ikke en tilgang
(inkl. omkostninger til inventar i, og ombygning af lejede lokaler) </t>
  </si>
  <si>
    <t>Tilgang af ombygning af bygninger til kostpris
Medtages ikke:
• Omkostninger til ombygning af lejede lokaler (Angives i pkt. 75) 
• Bemærk, at overførsel fra posten Aktiver under opførelse er ikke en tilgang</t>
  </si>
  <si>
    <t>Reversal of accumulated amortisation and impairment of the disposed goodwill</t>
  </si>
  <si>
    <t>Reversal of accumulated amortisation and impairment of the disposed software</t>
  </si>
  <si>
    <t>Reversal of accumulated amortisation and impairment of the disposed production machinery and equipment</t>
  </si>
  <si>
    <t>Disposals of production machinery and equipment (cost value)</t>
  </si>
  <si>
    <t>Disposals of completed development projects (cost value)</t>
  </si>
  <si>
    <t>Tilgang af opførelsesudgifter for nybygninger (ekskl. grunde)
• Bemærk, at overførsel fra posten Aktiver under opførelse er ikke en tilgang</t>
  </si>
  <si>
    <t>Andre omkostninger til social sikring
• Arbejdsgiverens bidrag til ATP, AER, BST ol. og personaleforsikringer i form af syge-arbejdsskade- ulykkes og livsforsikringer mm.</t>
  </si>
  <si>
    <t>Interest payable and similar charges
• Financial cost</t>
  </si>
  <si>
    <t>Additions of tangible assets in progress and Prepayments</t>
  </si>
  <si>
    <t>Land and buildings, total
(pkt. 84+85+86)</t>
  </si>
  <si>
    <t>Machinery, plant and equipment, total
(pkt. 88+89)</t>
  </si>
  <si>
    <t>Intangible assets, total
(pkt.79+80+81+82)</t>
  </si>
  <si>
    <t>Reversal of amortisation on disposals of intangible assets, total
(pkt.91+92+93+94)</t>
  </si>
  <si>
    <t>Tilbageførte afskrivninger immaterielle anlægsaktiver i alt
(pkt.91+92+93+94)</t>
  </si>
  <si>
    <t>Tilbageførte afskrivninger på grunde og bygninger i alt
(pkt.96+97+98)</t>
  </si>
  <si>
    <t>Reversal of amortisation on disposals of land and buildings, total
(pkt.96+97+98)</t>
  </si>
  <si>
    <t>Reversal of accumulated amortisation and impairment of the disposed machinery, plant and equipment, total
(pkt. 100+101)</t>
  </si>
  <si>
    <t>Tilbageførte afskrivninger på driftsmidler i alt
(pkt. 100+101)</t>
  </si>
  <si>
    <t>Immaterielle anlægsaktiver i alt
(pkt. 62+63+64+65+66)</t>
  </si>
  <si>
    <t>Intangible assets, total
(pkt. 62+63+64+65+66)</t>
  </si>
  <si>
    <t>Land and buildings, total
(pkt. 68+69+70+71+72)</t>
  </si>
  <si>
    <t>Fast ejendom i alt
(pkt. 68+69+70+71+72)</t>
  </si>
  <si>
    <t>Driftsmidler i alt
(pkt. 74+75)</t>
  </si>
  <si>
    <t>Plant, machinery and equipment, total
(pkt. 74+75)</t>
  </si>
  <si>
    <t>Tilgang i alt
(pkt. 67+73+76+77)</t>
  </si>
  <si>
    <t>Increase, total
(pkt. 67+73+76+77)</t>
  </si>
  <si>
    <t>Write downs of current assets other than current financial assets 
• eg. extraordinary write down of stock</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</si>
  <si>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</si>
  <si>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</si>
  <si>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</si>
  <si>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</si>
  <si>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</si>
  <si>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</si>
  <si>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</si>
  <si>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</si>
  <si>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</si>
  <si>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</si>
  <si>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</si>
  <si>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</si>
  <si>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</si>
  <si>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</si>
  <si>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</si>
  <si>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</si>
  <si>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</si>
  <si>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</si>
  <si>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Dividends to shareholders and similar payments to owners including extraordinary dividends</t>
  </si>
  <si>
    <t>Medtages: 
• Omkostninger for egen regning til materialer, egne lønninger m.v. til forbedring af egne bygninger, maskiner, udvikling af software o.l. 
Medtages ikke: 
• Køb af andres forbedring af virksomhedens bygninger, maskiner, udvikling af software o.l.</t>
  </si>
  <si>
    <t>Tilgang/Køb af ubebyggede grunde
• Bemærk, at overførsel fra posten Aktiver under opførelse er ikke en tilgang</t>
  </si>
  <si>
    <t>Tilgang/Køb af eksisterende bygninger (inkl. grundværdi)
• Bemærk, at overførsel fra posten Aktiver under opførelse er ikke en tilgang</t>
  </si>
  <si>
    <t xml:space="preserve">Udfyld indberetningsskemaet i fanen " Regnskabsstatistik"  indberetningsskemaet. Alle de grå felter skal udfyldes for, at indberetningen er korrekt. </t>
  </si>
  <si>
    <t>1. Dan og gem XBRL fil</t>
  </si>
  <si>
    <t>2.1 Virk.dk - Regnskabsstatistik</t>
  </si>
  <si>
    <t>hvorefter der trykkes næste</t>
  </si>
  <si>
    <r>
      <t xml:space="preserve"> </t>
    </r>
    <r>
      <rPr>
        <b/>
        <i/>
        <sz val="11"/>
        <rFont val="Calibri"/>
        <family val="2"/>
      </rPr>
      <t xml:space="preserve">Regnskabsstatistik til Danmarks Statistik </t>
    </r>
  </si>
  <si>
    <t>2.2 Upload XBRL fil</t>
  </si>
  <si>
    <t>Tryk ”vælg fil”, og upload din XBRL-fil og tryk næste.</t>
  </si>
  <si>
    <t>2.3 Test XBRL fil og indsend indberetning</t>
  </si>
  <si>
    <t>Du kan nu teste din indberetningsfil, og indsende indberetningen</t>
  </si>
  <si>
    <r>
      <t>HUSK</t>
    </r>
    <r>
      <rPr>
        <sz val="10.5"/>
        <color theme="1"/>
        <rFont val="Georgia"/>
        <family val="1"/>
      </rPr>
      <t xml:space="preserve">! kontroller at </t>
    </r>
    <r>
      <rPr>
        <b/>
        <sz val="10.5"/>
        <color theme="1"/>
        <rFont val="Georgia"/>
        <family val="1"/>
      </rPr>
      <t>det firmanavn og CVR-nummer der indberettes for fremgår af oversigten.</t>
    </r>
  </si>
  <si>
    <t>3. Kvittering</t>
  </si>
  <si>
    <t>Afslutningsvis får du en kvittering</t>
  </si>
  <si>
    <t>www.dst.dk/regn</t>
  </si>
  <si>
    <t>2. Start</t>
  </si>
  <si>
    <t>2.2 Upload XBRL file</t>
  </si>
  <si>
    <t>2.3 Test the XBRL file and send the report</t>
  </si>
  <si>
    <t>If you wish to test the XBRL file i correct, you can press the ' Test' button 
Or you can upload the report to Statistic Denmark</t>
  </si>
  <si>
    <t xml:space="preserve">REMINDER: Please remember to control that the companys name (Navn) and the cvr. no (CVR-nummer) is correct. </t>
  </si>
  <si>
    <t>3. Receipt</t>
  </si>
  <si>
    <t>You wil receive a receipt as a validation that the report have been received and accepted</t>
  </si>
  <si>
    <t>2.1 Virk.dk - Financial &amp; Accounting Statistic</t>
  </si>
  <si>
    <t>Click on the ”vælg fil”- button to find and upload the XBRL-file and click on the ”næste” - button to continue</t>
  </si>
  <si>
    <t>Click on the ”næste”-button to continue</t>
  </si>
  <si>
    <t>Under indberetning og myndighed;</t>
  </si>
  <si>
    <t>In the section below: ¨vælg den ønskede indberetning og myndighed¨ you must choose the item:</t>
  </si>
  <si>
    <t>Dette er en vejledning til indberetning til Regnskabsstatistikken</t>
  </si>
  <si>
    <t>Læs venligst Start-siden grundigt.</t>
  </si>
  <si>
    <t>• Kun pkt. 8,19,24-27 samt pkt. 55 må indeholde et negativt fortegn</t>
  </si>
  <si>
    <t xml:space="preserve">Arket " Regnskabsstatistik" viser indberetningsskemaet. 
Alle de grå felter skal udfyldes for, at indberetningen er korrekt. </t>
  </si>
  <si>
    <t>Hvis du ikke har tal for en given post, skrives et "0".</t>
  </si>
  <si>
    <t>Årets resultat (+/-)
(pkt. 24-25)</t>
  </si>
  <si>
    <t>• Der er indlagt nogle valideringer i cellerne. Hvis den en celle farves rødt, skyldes det enten forkerte fortegn eller decimaler i cellen 
Derfor tjek venligst dine indtastede tal igen</t>
  </si>
  <si>
    <t>Please read the ¨Start - Guide¨ thoroughly</t>
  </si>
  <si>
    <t xml:space="preserve">Posterne skrives i hele 1.000 kroner og må ikke indeholde decimaler - i eksemplet er anvendt DKK </t>
  </si>
  <si>
    <t>1. ¨Start-guide¨: Her finder du en forside med oversigt og generelle råd vedrørende Regnskabsstatistikken</t>
  </si>
  <si>
    <t>This Excel contain the following worksheets:</t>
  </si>
  <si>
    <t>FAQ og spørgsmål om REGNSKABSSTATISTIKKEN</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</si>
  <si>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</si>
  <si>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</si>
  <si>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</si>
  <si>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Det korte svar er nej</t>
  </si>
  <si>
    <t>Unfortunely - No</t>
  </si>
  <si>
    <t>There can be various reasons why a file is rejected</t>
  </si>
  <si>
    <t>Statistikken er lovpligtig og indsamles på baggrund af Lov om Danmarks Statistik, jfr. lovbekendtgørelse nr. 599 af 22. juni 2000, § 8 og 12</t>
  </si>
  <si>
    <t>Contact information</t>
  </si>
  <si>
    <t>Telephone : 39173570</t>
  </si>
  <si>
    <t>Email: Regn@dst.dk</t>
  </si>
  <si>
    <t>Telefon nr. : 39173570</t>
  </si>
  <si>
    <t>The worksheet " Regnskabsstatistik" contains the accounting form where you can type in the gray cells</t>
  </si>
  <si>
    <t>If you have no income/cost to report for an item please type a "0" in the cell</t>
  </si>
  <si>
    <t>• Only item 8,19,24-27 and item 55 may have a minus sign, all other items are (in advanced) presumed  either as an income or a cost</t>
  </si>
  <si>
    <t>All amounts must be reported in 1.000 and with no use of decimals</t>
  </si>
  <si>
    <t>• Information: There have been added validations to the cells
If a cell turns red, it is due to either a minus sign or the appearence of decimals in the cell
Please check the entered amounts again</t>
  </si>
  <si>
    <t xml:space="preserve">1. ¨Start-guide¨: In this worksheet you will find generel information and an overview of the content </t>
  </si>
  <si>
    <t>2. ¨Regnskabsstatistik¨: Her indtaster du selve indberetningen
• Hvis du kopierer og indsætter tal, indsæt kun tal uden formatering</t>
  </si>
  <si>
    <t>Reversal of accumulated amortisation and impairment of the disposed other fixtures and fittings, 
tools and equipment</t>
  </si>
  <si>
    <t>Reversal of amortisation on disposals of intangible assets</t>
  </si>
  <si>
    <t>Disposals in total at book value
(pts. 83+87+90-95-99-102)</t>
  </si>
  <si>
    <t>Addition/Construction, alteration and improvement of roads, harbours, squares, etc 
including development and improvement of land
• Transfer (as a result of completion) from item 77 is not considered an increase</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</si>
  <si>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</si>
  <si>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</si>
  <si>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</si>
  <si>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</si>
  <si>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</si>
  <si>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</si>
  <si>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r>
      <t>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t>
    </r>
    <r>
      <rPr>
        <b/>
        <sz val="10"/>
        <rFont val="Calibri"/>
        <family val="2"/>
      </rPr>
      <t xml:space="preserve"> </t>
    </r>
    <r>
      <rPr>
        <sz val="10"/>
        <rFont val="Calibri"/>
        <family val="2"/>
        <scheme val="minor"/>
      </rPr>
      <t xml:space="preserve">
• Increase/decrease off assets related to merger or division of business
• Increase/decrease of IFRS16 related assets</t>
    </r>
  </si>
  <si>
    <t xml:space="preserve">Intangible fixed assets </t>
  </si>
  <si>
    <t>Addition of Completed development projects
• Transfer (as a result of completion) from item 66 is not considered an increase</t>
  </si>
  <si>
    <t>Addition of Acquired concessions, patents, licences, trademarks and other similar rights
• Transfer (as a result of completion) from item 66 is not considered an increase</t>
  </si>
  <si>
    <t>Addition/Purchase of software
• Transfer (as a result of completion) from item 66 is not considered an increase</t>
  </si>
  <si>
    <t>Addition/Purchase of goodwill
• Transfer (as a result of completion) from item 66 is not considered an increase</t>
  </si>
  <si>
    <t>Addition/Purchases of existing buildings (incl. land value)
• Transfer (as a result of completion) from item 77 is not considered an increase</t>
  </si>
  <si>
    <t>Addition/Construction of new buildings and installations, including heating and ventilating systems
• Transfer (as a result of completion) from item 77 is not considered an increase</t>
  </si>
  <si>
    <t>Addition/Purchases of undeveloped land
• Transfer (as a result of completion) from item 77 is not considered an increase</t>
  </si>
  <si>
    <t>Addition/Alterations and improvement of buildings and installations,
including heating and ventilation systems
• Transfer (as a result of completion) from item 77 is not considered an increase</t>
  </si>
  <si>
    <t>Addition/Purchase of production machinery and equipment
• Transfer (as a result of completion) from item 77 is not considered an increase</t>
  </si>
  <si>
    <t>Addition/Purchase of other fixtures and fittings, tools and equipment
• Transfer (as a result of completion) from item 77 is not considered an increase</t>
  </si>
  <si>
    <t>Tilgang af ombygning af bygninger til kostpris
Medtages ikke:
• Omkostninger til ombygning af lejede lokaler angives i pkt. 75
• Bemærk, at overførsel fra posten: Aktiver under opførelse ikke er en tilgang</t>
  </si>
  <si>
    <t>Reversal of amortisation and impairment of disposed concessions, patents, 
licences, trademarks, and other similar rights</t>
  </si>
  <si>
    <t>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t>
  </si>
  <si>
    <r>
      <t>Addition (acquisitions) should be stated at cost value. 
Assets acquired through financial leasing should be included.
Please note that transferred assets (as result of completion) from item 66 and 77 is not considered an addition to the assets and should therefor</t>
    </r>
    <r>
      <rPr>
        <sz val="10"/>
        <rFont val="Calibri"/>
        <family val="2"/>
      </rPr>
      <t>e</t>
    </r>
    <r>
      <rPr>
        <sz val="10"/>
        <rFont val="Calibri"/>
        <family val="2"/>
        <scheme val="minor"/>
      </rPr>
      <t xml:space="preserve"> not be included in the report</t>
    </r>
  </si>
  <si>
    <t>Work performed for own account and capitalised as fixed asset</t>
  </si>
  <si>
    <t>Other external charges (administrative costs etc.)
• Expenses for attorney, accountant, insurance, work clothes, office supplies, telephone, heating, maintenance and repairments, vehicles, other staff costs, cleaning, training etc.</t>
  </si>
  <si>
    <t>Other operating expenses
• Losses from sales of tangible and intangible fixed assets</t>
  </si>
  <si>
    <t>Impairment of financial assets
• Negative dividend and negative value adjustments of investments in subsidiaries/affiliated companies</t>
  </si>
  <si>
    <t>Other financial income received from financial assets
• Dividend applies to item no. 20</t>
  </si>
  <si>
    <t>Dividends and other income received from financial fixed assets 
• Dividend and positive value adjustments of investments in subsidiaries/affiliated companies</t>
  </si>
  <si>
    <t xml:space="preserve">Arbejde udført for egen regning og opført under aktiver som tilgang
</t>
  </si>
  <si>
    <t>Forbrug af varer (materialer)</t>
  </si>
  <si>
    <t>Indtægter af kapitalandele og øvrigt udbytte af finansielle anlægsaktiver 
• Overskud, udbytte, royalties og opskrivninger
• Negativt udbytte eller værdiregulering angives i pkt. 22 (fx nedskrivninger)</t>
  </si>
  <si>
    <t xml:space="preserve">Fill in the reporting form for the chosen company in the worksheet "Regnskabsstatistik". All the gray fields must be filled in for the report to be correct. </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</si>
  <si>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</si>
  <si>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Færdiggjorte udviklingsprojekter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</si>
  <si>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</si>
  <si>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</si>
  <si>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Reversal of amortisation on disposals of roads, harbours and squares</t>
  </si>
  <si>
    <t>Go to our homepage</t>
  </si>
  <si>
    <t>Find vores hjemmeside</t>
  </si>
  <si>
    <t>Start indberetning med XBRL via ¨INDBERET XBRL¨ knappen</t>
  </si>
  <si>
    <t>Choose the ¨INDBERET XBRL¨ button to begin</t>
  </si>
  <si>
    <t>Der logges ind med NemId medarbejdersignatur
Start selvbetjening</t>
  </si>
  <si>
    <t>Login with the emplyee digital signature (NemId medarbejdersignatur) provided by your company
Press ¨Start selvbetjening¨</t>
  </si>
  <si>
    <t xml:space="preserve">Renteomkostninger o.l. af finansielle anlægsaktiver og omsætningsaktiver
</t>
  </si>
  <si>
    <t>Cost of small/minor equipment that are depreciated immediately and not capitalised as fixed asset</t>
  </si>
  <si>
    <t>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</si>
  <si>
    <t>Reversal of accumulated amortisation and impairment of the disposed buildings</t>
  </si>
  <si>
    <t>Reversal of accumulated amortisation and impairment of the disposed undeveloped land</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</si>
  <si>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</si>
  <si>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 xml:space="preserve">For detailed information about of the individual items </t>
  </si>
  <si>
    <t xml:space="preserve">Excel-arket indeholder følgende faner: </t>
  </si>
  <si>
    <t>3. ¨REGN information¨: Denne fane indeholder en mere detaljeret oversigt over de enkelte poster, som vi efterspørger til Regnskabsstatistikken
-Er du i tvivl om en post, kan du ofte finde et svar her.</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</si>
  <si>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</si>
  <si>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</si>
  <si>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Rent paid (excl. heating bill)
• Rent only, other cost related to renting can be applied to item no. 11</t>
  </si>
  <si>
    <t>Wages and salaries, total
• Do not subtract reimbursed or re-invoiced cost of salery and wages but apply the reimbursed/re-invoiced cost to item no. 3</t>
  </si>
  <si>
    <t>Other social security costs
• The contribution to ATP, AER, BST etc. paid by the company and cost of insurance of the emplyees eg. health- and life insurances etc.</t>
  </si>
  <si>
    <t>Udbytte, ekstraordinært udbytte, udbetaling til indehavere, efterbetaling til andelshavere og anden udlodning
Udbetalt eller deklareret</t>
  </si>
  <si>
    <t>How to upload the XBRL-file</t>
  </si>
  <si>
    <t>The worksheet " XBRL" contains the whole XBRL taxonomy</t>
  </si>
  <si>
    <t xml:space="preserve">Copy column P to eg. Notepad and save it. </t>
  </si>
  <si>
    <t>If you use Notepad to create and save the XBRL-file please remember to change the format to an UTF-8 code  - figure A below</t>
  </si>
  <si>
    <t>1. How to create and save an XBRL-file</t>
  </si>
  <si>
    <t>If you do not save the format as an UTF-8 code your file will be rejected when you try to upload it</t>
  </si>
  <si>
    <t>Arket "XBRL" viser posterne, som de ser ud, når de er i XBRL-format.</t>
  </si>
  <si>
    <t>Det er muligt at indberette til Danmarks Statistiks lovpligtige Regnskabsstatistik i XBRL-format gennem ”Regnskab Special” på virk.dk.</t>
  </si>
  <si>
    <t>6. ¨FAQ¨: Q&amp;A</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</si>
  <si>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</si>
  <si>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</si>
  <si>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XBRL-filen bliver afvist, når jeg forsøger at indberette?</t>
  </si>
  <si>
    <t>Der kan være forskellige årsager til at en XBRL-fil afvises</t>
  </si>
  <si>
    <t>•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t>
  </si>
  <si>
    <t>Kontakt-information</t>
  </si>
  <si>
    <t>I have the XBRL-file for the The Danish Business Authority - can I use that file to report to Statistic Denmark?</t>
  </si>
  <si>
    <t>Why is my XBRL-file rejected when I try to upload the report?</t>
  </si>
  <si>
    <t>The XBRL-taxonomy to Statistic Denmark is different and contains confidential information that is not available in the official Annual Report</t>
  </si>
  <si>
    <r>
      <t>• As mentioned above, you might be using the wrong taxonomy. If the XBRL-file is made for The Danish Business Authority it will be rejected. 
• The cvr. no. is not correct or the d</t>
    </r>
    <r>
      <rPr>
        <sz val="11"/>
        <rFont val="Calibri"/>
        <family val="2"/>
      </rPr>
      <t>ate</t>
    </r>
    <r>
      <rPr>
        <sz val="11"/>
        <rFont val="Calibri"/>
        <family val="2"/>
        <scheme val="minor"/>
      </rPr>
      <t xml:space="preserve"> in the file is not within the accounting year requested
• The file is incomplete and lacks items (Tags) - please try creating a new XBRL-file
• The XBRL-file contains decimals - Also remember that all numbers must be reported in thousands (000)</t>
    </r>
  </si>
  <si>
    <t>true</t>
  </si>
  <si>
    <t>OBS If the XBRL file doesn't show, choose ¨All files¨ to find your file</t>
  </si>
  <si>
    <t>OBS Har du selv dannet XBRL filen via dette regneark, skal du trykke på ¨alle filer¨ for at kunne se filen</t>
  </si>
  <si>
    <t>Vejledning i XBRL-upload</t>
  </si>
  <si>
    <t>This is a guide to create an XBRL-file to report to the Business Accounts Statistics to Statistics Denmark</t>
  </si>
  <si>
    <t xml:space="preserve">Business Accounts Statistics </t>
  </si>
  <si>
    <t xml:space="preserve">Regnskabsstatistik </t>
  </si>
  <si>
    <t xml:space="preserve">3. ¨REGN information¨: In this worksheet you can find more detailed information about the individual items that we request for the Business Accounts Statistics 
-If you are in doubt about an item you can often find an answer here
</t>
  </si>
  <si>
    <t xml:space="preserve">4. ¨XBRL¨: This worksheet contain the XBRL-code that can be used to report to the Business Accounts Statistics </t>
  </si>
  <si>
    <t xml:space="preserve">5. ¨XBRL upload¨: This worksheet contains instructions on how to create an XBRL-file ( from the worksheet:  ¨XBRL¨) 
As well as how to subseqently report to the Business Accounts Statistics  with an XBRL-file
</t>
  </si>
  <si>
    <t>2. ¨Regnskabsstatistik¨: In this worksheet you can complete the form to the Business Accounts Statistics
• If you copypaste data to the form please remove any formatting</t>
  </si>
  <si>
    <t xml:space="preserve">FAQ about the Business Accounts Statistics </t>
  </si>
  <si>
    <t>Reporting to the Business Accounts Statistics is mandatory under the Statistics Denmark Act, cf. Statutory Order no. 599 of 22 June 2000, § 8 and 12</t>
  </si>
  <si>
    <t>This is a guide to make a report to the Business Accounts Statistics to Statistic Denmark and to create an XBRL-file to submit</t>
  </si>
  <si>
    <t>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t>
  </si>
  <si>
    <t>Regnskabsstatistik 2024</t>
  </si>
  <si>
    <t>2024-01-01</t>
  </si>
  <si>
    <t>2024-12-31</t>
  </si>
  <si>
    <t>2025-05-01</t>
  </si>
  <si>
    <t>Business Account Statistics 2024</t>
  </si>
  <si>
    <t xml:space="preserve">Business account statistics </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</si>
  <si>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</si>
  <si>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</si>
  <si>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Revenue (excluding discounts, VAT and excise duties)</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</si>
  <si>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</si>
  <si>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</si>
  <si>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</si>
  <si>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</si>
  <si>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</si>
  <si>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</si>
  <si>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</si>
  <si>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</si>
  <si>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</si>
  <si>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</si>
  <si>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 xml:space="preserve">Small/minor equipment and fixtures costs, not capitalised </t>
  </si>
  <si>
    <t>• Udgifter til anskaffelser, der udgiftsføres fuldt ud over resultatopgørelsen i købsåret, dvs. straksafskrives.</t>
  </si>
  <si>
    <t>Acquisition costs that are fully expensed through the income statement in the year of purchase, i.e. immediately amortised.</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</si>
  <si>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</si>
  <si>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</si>
  <si>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Som ikke er IFRS16 leasing.</t>
  </si>
  <si>
    <t>But not cost related to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</si>
  <si>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</si>
  <si>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</si>
  <si>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</si>
  <si>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Udgifter til køretøjer, reparation, vedligeholdelse, rengøring, uddannelse, arbejdstøj, kontorartikler, telefon, revisor , forsikringer o.l.</t>
  </si>
  <si>
    <t xml:space="preserve">Vehicle expenses, repairs, maintenance, royalties, licences, training, work clothes, office supplies, telephone, insurance etc. and services such as accountants and lawyers. </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</si>
  <si>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</si>
  <si>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</si>
  <si>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</si>
  <si>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</si>
  <si>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</si>
  <si>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</si>
  <si>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</si>
  <si>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</si>
  <si>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</si>
  <si>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</si>
  <si>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</si>
  <si>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Tab af salg af immaterielle og materielle anlægsafgifter, udgifter til erstatninger o.l.
• Udgifter på omsætningsejendomme (hvis ejendomme ikke er primær driftsaktivitet). Indtægt angives i pkt. 3.</t>
  </si>
  <si>
    <t xml:space="preserve">• Loss from sale of intangible and tangible fixed assets, compensation expenses, etc.
• Operating expenses for properties that are rented out, if it is not the primary operating business. Income from such must be added to item no. 3. </t>
  </si>
  <si>
    <t>Indtægter af kapitalandele og øvrigt udbytte af finansielle anlægsaktiver</t>
  </si>
  <si>
    <t xml:space="preserve">Income from equity investments and other dividends from financial assets.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</si>
  <si>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</si>
  <si>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</si>
  <si>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 xml:space="preserve">Interest income and other income from financial fixed assets and current assets
</t>
  </si>
  <si>
    <t>• Af tilgodehavende, obligationer samt andre værdipapirer og likvide beholdninger.</t>
  </si>
  <si>
    <t xml:space="preserve">• From receivables, bonds and other securities, as well as cash and cash equivalents.
</t>
  </si>
  <si>
    <t xml:space="preserve"> Impairment of financial fixed assets and current assets
</t>
  </si>
  <si>
    <t>• Nedskrivninger, hvor aktivets værdi permanent antages at være lavere end  anskaffelses- eller kostprisen ( fx negativ udbytte og negativ værdiregulering).</t>
  </si>
  <si>
    <t xml:space="preserve">• Impairment losses where the value of the asset is permanently assumed to be lower than the acquisition and cost price (e.g. negative dividends and negative value adjustments).
</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</si>
  <si>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</si>
  <si>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</si>
  <si>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</si>
  <si>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</si>
  <si>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</si>
  <si>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</si>
  <si>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</si>
  <si>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</si>
  <si>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</si>
  <si>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</si>
  <si>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</si>
  <si>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Additions to completed development projects, at cost value
• Note that transfers from item no. 66, Intangible assets under development, are not an addition.</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</si>
  <si>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</si>
  <si>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</si>
  <si>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Tilgang af Software til kostpris
• Bemærk at overførsel fra posten immaterielle aktiver under udvikling ikke er en tilgang.</t>
  </si>
  <si>
    <t>Additions to software, at cost value
• Note, that transfers from item no. 66, Intangible assets in progress, are not an addition.</t>
  </si>
  <si>
    <t>Tilgang af Goodwill
• Bemærk at overførsel fra posten immaterielle aktiver under udvikling ikke er en tilgang.</t>
  </si>
  <si>
    <t>Additions to goodwill
• Note, that transfers from item no. 66, Intangible assets in progress, are not an addition.</t>
  </si>
  <si>
    <t>Additions to intangible assets in progress</t>
  </si>
  <si>
    <t>Tilgang/Køb af eksisterende bygninger (inkl. grundværdi)
• Bemærk, at overførsel fra posten: Aktiver under opførelse ikke er en tilgang.</t>
  </si>
  <si>
    <t xml:space="preserve">Additions to/Purchases of existing buildings (incl. land value. )
• Note that transfers from item no. 77, Tangible assets in progress, are not an addition. </t>
  </si>
  <si>
    <t>Tilgang af opførelsesudgifter for nybygninger (ekskl. grunde)
• Bemærk, at overførsel fra posten: Aktiver under opførelse ikke er en tilgang.</t>
  </si>
  <si>
    <t xml:space="preserve">Additions to construction costs of new buildings (excl. land)
• Note that transfers from item no. 77, Tangible assets in progress, are not an addition. </t>
  </si>
  <si>
    <t xml:space="preserve">Additions to/Purchases of undeveloped land
</t>
  </si>
  <si>
    <t xml:space="preserve">Additions to refurbishment of buildings, at cost value
Do not include: 
• Leasehold refurbishment costs (added to item no. 75).
• Note that transfers from item no. 77, Tangible assets in progress, are not an addition. </t>
  </si>
  <si>
    <t>Tilgang af veje, havne, pladser o.l. til kostpris
• Bemærk, at overførsel fra posten ¨Aktiver under opførelse¨ ikke er en tilgang.</t>
  </si>
  <si>
    <t xml:space="preserve">Additions to roads, harbours, squares, etc., at cost value
• Note that transfers from item no. 77, Tangible assets in progress, are not an addition. </t>
  </si>
  <si>
    <t>Tilgang af produktionsanlæg og maskiner
• Bemærk, at overførsel fra posten: Aktiver under opførelse ikke er en tilgang.</t>
  </si>
  <si>
    <t xml:space="preserve">Additions to plant and machinery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</si>
  <si>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</si>
  <si>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 xml:space="preserve">Additions to other fixtures and fittings, tools and equipment, at cost value
Incl. leasehold improvements costs.
• Note that transfers from item no. 77, Tangible assets in progress, are not an addition. </t>
  </si>
  <si>
    <t>Additions to tangible assets in progress and prepayments</t>
  </si>
  <si>
    <t>Additions, total</t>
  </si>
  <si>
    <t>Disposals (at book value)</t>
  </si>
  <si>
    <t>Under afgang anføres afgangen af aktiver i kostpriser samt de tilbageførte afskrivninger/nedskrivninger i forbindelse med årets afgang.</t>
  </si>
  <si>
    <t>Disposals must include the disposal of assets at cost value and the reversed depreciation, amortisation and impairment in connection with the disposals for the year.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</si>
  <si>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</si>
  <si>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</si>
  <si>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</si>
  <si>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</si>
  <si>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</si>
  <si>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</si>
  <si>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</si>
  <si>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</si>
  <si>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</si>
  <si>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</si>
  <si>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</si>
  <si>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</si>
  <si>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</si>
  <si>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</si>
  <si>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</si>
  <si>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r>
      <t>Afgang af andre anlæg, driftsmateriel og inventar til kostpris, 
Inkl.</t>
    </r>
    <r>
      <rPr>
        <sz val="11"/>
        <rFont val="Calibri"/>
        <family val="2"/>
      </rPr>
      <t xml:space="preserve"> afgang af inventar i lejede lokaler.</t>
    </r>
  </si>
  <si>
    <t>Disposals of other fixtures and fittings, tools and equipment, at cost value
Including disposals of leasehold fixtures and fittings.</t>
  </si>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</sst>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5"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297">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49" fontId="0" fillId="2" borderId="0" xfId="0" applyNumberFormat="1" applyFill="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1"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2"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3"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4"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4" fillId="0" borderId="0" xfId="0" applyFont="1" applyFill="1" applyBorder="1" applyAlignment="1">
      <alignment vertical="center" wrapText="1"/>
    </xf>
    <xf numFmtId="0" fontId="21"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4" fillId="0" borderId="0" xfId="0" applyFont="1" applyFill="1" applyBorder="1" applyAlignment="1">
      <alignment vertical="top"/>
    </xf>
    <xf numFmtId="0" fontId="25" fillId="0" borderId="0" xfId="0" applyFont="1" applyAlignment="1">
      <alignment horizontal="left" vertical="center"/>
    </xf>
    <xf numFmtId="0" fontId="3" fillId="0" borderId="0" xfId="2"/>
    <xf numFmtId="0" fontId="27" fillId="0" borderId="0" xfId="0" applyFont="1" applyFill="1" applyBorder="1" applyAlignment="1"/>
    <xf numFmtId="0" fontId="28" fillId="0" borderId="0" xfId="0" applyFont="1" applyFill="1" applyBorder="1" applyAlignment="1"/>
    <xf numFmtId="0" fontId="29" fillId="0" borderId="0" xfId="0" applyFont="1" applyAlignment="1">
      <alignment horizontal="left" vertical="center"/>
    </xf>
    <xf numFmtId="0" fontId="30"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1" fillId="0" borderId="0" xfId="0" applyFont="1" applyFill="1" applyBorder="1" applyAlignment="1"/>
    <xf numFmtId="0" fontId="32"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49" fontId="6" fillId="3" borderId="45" xfId="0" applyNumberFormat="1" applyFont="1" applyFill="1" applyBorder="1" applyAlignment="1">
      <alignment horizontal="right"/>
    </xf>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xf numFmtId="49" fontId="6" fillId="0" borderId="26" xfId="0" applyNumberFormat="1" applyFont="1" applyFill="1" applyBorder="1" applyAlignment="1">
      <alignment horizontal="right"/>
    </xf>
    <xf numFmtId="0" fontId="13" fillId="0" borderId="10" xfId="0" applyFont="1" applyFill="1" applyBorder="1" applyAlignment="1">
      <alignment vertical="top" wrapText="1"/>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E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48"/>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4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5"/>
              <a:ext cx="1517448" cy="438148"/>
              <a:chOff x="3215497" y="744336"/>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6"/>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4" y="112093"/>
              <a:ext cx="1714499" cy="345107"/>
              <a:chOff x="3092662"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62"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13</xdr:row>
      <xdr:rowOff>180975</xdr:rowOff>
    </xdr:from>
    <xdr:to>
      <xdr:col>1</xdr:col>
      <xdr:colOff>8619051</xdr:colOff>
      <xdr:row>21</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47</xdr:row>
      <xdr:rowOff>104775</xdr:rowOff>
    </xdr:from>
    <xdr:to>
      <xdr:col>1</xdr:col>
      <xdr:colOff>8591550</xdr:colOff>
      <xdr:row>66</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50</xdr:row>
      <xdr:rowOff>80030</xdr:rowOff>
    </xdr:from>
    <xdr:to>
      <xdr:col>1</xdr:col>
      <xdr:colOff>7679957</xdr:colOff>
      <xdr:row>55</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72</xdr:row>
      <xdr:rowOff>190499</xdr:rowOff>
    </xdr:from>
    <xdr:to>
      <xdr:col>1</xdr:col>
      <xdr:colOff>8763000</xdr:colOff>
      <xdr:row>98</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83</xdr:row>
      <xdr:rowOff>140124</xdr:rowOff>
    </xdr:from>
    <xdr:to>
      <xdr:col>1</xdr:col>
      <xdr:colOff>5467485</xdr:colOff>
      <xdr:row>88</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90</xdr:row>
      <xdr:rowOff>6775</xdr:rowOff>
    </xdr:from>
    <xdr:to>
      <xdr:col>1</xdr:col>
      <xdr:colOff>8629783</xdr:colOff>
      <xdr:row>95</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102</xdr:row>
      <xdr:rowOff>76199</xdr:rowOff>
    </xdr:from>
    <xdr:to>
      <xdr:col>1</xdr:col>
      <xdr:colOff>8686799</xdr:colOff>
      <xdr:row>130</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116</xdr:row>
      <xdr:rowOff>187750</xdr:rowOff>
    </xdr:from>
    <xdr:to>
      <xdr:col>1</xdr:col>
      <xdr:colOff>7467733</xdr:colOff>
      <xdr:row>122</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142</xdr:row>
      <xdr:rowOff>85725</xdr:rowOff>
    </xdr:from>
    <xdr:to>
      <xdr:col>1</xdr:col>
      <xdr:colOff>8610599</xdr:colOff>
      <xdr:row>176</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181</xdr:row>
      <xdr:rowOff>123825</xdr:rowOff>
    </xdr:from>
    <xdr:to>
      <xdr:col>1</xdr:col>
      <xdr:colOff>8890053</xdr:colOff>
      <xdr:row>210</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133</xdr:row>
      <xdr:rowOff>85725</xdr:rowOff>
    </xdr:from>
    <xdr:to>
      <xdr:col>1</xdr:col>
      <xdr:colOff>7034530</xdr:colOff>
      <xdr:row>136</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29</xdr:row>
      <xdr:rowOff>38100</xdr:rowOff>
    </xdr:from>
    <xdr:to>
      <xdr:col>1</xdr:col>
      <xdr:colOff>8530909</xdr:colOff>
      <xdr:row>44</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131</xdr:row>
      <xdr:rowOff>142562</xdr:rowOff>
    </xdr:from>
    <xdr:to>
      <xdr:col>1</xdr:col>
      <xdr:colOff>7841519</xdr:colOff>
      <xdr:row>133</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35</xdr:row>
      <xdr:rowOff>70507</xdr:rowOff>
    </xdr:from>
    <xdr:to>
      <xdr:col>1</xdr:col>
      <xdr:colOff>8013332</xdr:colOff>
      <xdr:row>39</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6" y="83518"/>
              <a:ext cx="2047876" cy="383207"/>
              <a:chOff x="3092647"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7"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workbookViewId="0">
      <selection activeCell="B2" sqref="B2"/>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6" t="str">
        <f ca="1">OFFSET($C1,0,E1-1)</f>
        <v xml:space="preserve">Regnskabsstatistik </v>
      </c>
      <c r="B1" s="22"/>
      <c r="C1" s="4" t="s">
        <v>547</v>
      </c>
      <c r="D1" s="128" t="s">
        <v>546</v>
      </c>
      <c r="E1" s="10">
        <v>1</v>
      </c>
    </row>
    <row r="2" spans="1:5" ht="32.25" customHeight="1" x14ac:dyDescent="0.25">
      <c r="A2" s="125"/>
      <c r="B2" s="237" t="str">
        <f ca="1">OFFSET($C2,0,$E$1-1)</f>
        <v>Dette er en vejledning til indberetning til Regnskabsstatistikken</v>
      </c>
      <c r="C2" s="235" t="s">
        <v>430</v>
      </c>
      <c r="D2" s="241" t="s">
        <v>554</v>
      </c>
      <c r="E2" s="4"/>
    </row>
    <row r="3" spans="1:5" ht="24" customHeight="1" x14ac:dyDescent="0.25">
      <c r="A3" s="125"/>
      <c r="B3" s="239" t="str">
        <f ca="1">OFFSET($C3,0,$E$1-1)</f>
        <v>Læs venligst Start-siden grundigt.</v>
      </c>
      <c r="C3" s="235" t="s">
        <v>431</v>
      </c>
      <c r="D3" s="12" t="s">
        <v>437</v>
      </c>
      <c r="E3" s="4"/>
    </row>
    <row r="4" spans="1:5" ht="9" customHeight="1" x14ac:dyDescent="0.25">
      <c r="A4" s="125"/>
      <c r="B4" s="237"/>
      <c r="C4" s="235"/>
      <c r="D4" s="12"/>
      <c r="E4" s="4"/>
    </row>
    <row r="5" spans="1:5" x14ac:dyDescent="0.25">
      <c r="A5" s="16"/>
      <c r="B5" s="127" t="str">
        <f t="shared" ref="B5:B10" ca="1" si="0">OFFSET($C5,0,$E$1-1)</f>
        <v xml:space="preserve">Regnskabsstatistik </v>
      </c>
      <c r="C5" s="123" t="s">
        <v>547</v>
      </c>
      <c r="D5" s="128" t="s">
        <v>546</v>
      </c>
    </row>
    <row r="6" spans="1:5" ht="37.5" customHeight="1" x14ac:dyDescent="0.25">
      <c r="A6" s="125"/>
      <c r="B6" s="237" t="str">
        <f t="shared" ca="1" si="0"/>
        <v xml:space="preserve">Arket " Regnskabsstatistik" viser indberetningsskemaet. 
Alle de grå felter skal udfyldes for, at indberetningen er korrekt. </v>
      </c>
      <c r="C6" s="235" t="s">
        <v>433</v>
      </c>
      <c r="D6" s="130" t="s">
        <v>453</v>
      </c>
    </row>
    <row r="7" spans="1:5" ht="15.75" customHeight="1" x14ac:dyDescent="0.25">
      <c r="A7" s="125"/>
      <c r="B7" s="236" t="str">
        <f t="shared" ca="1" si="0"/>
        <v>Hvis du ikke har tal for en given post, skrives et "0".</v>
      </c>
      <c r="C7" s="122" t="s">
        <v>434</v>
      </c>
      <c r="D7" s="130" t="s">
        <v>454</v>
      </c>
    </row>
    <row r="8" spans="1:5" ht="16.5" customHeight="1" x14ac:dyDescent="0.25">
      <c r="A8" s="125"/>
      <c r="B8" s="236" t="str">
        <f t="shared" ca="1" si="0"/>
        <v xml:space="preserve">Posterne skrives i hele 1.000 kroner og må ikke indeholde decimaler - i eksemplet er anvendt DKK </v>
      </c>
      <c r="C8" s="122" t="s">
        <v>438</v>
      </c>
      <c r="D8" s="130" t="s">
        <v>456</v>
      </c>
    </row>
    <row r="9" spans="1:5" ht="42" customHeight="1" x14ac:dyDescent="0.25">
      <c r="A9" s="125"/>
      <c r="B9" s="236" t="str">
        <f t="shared" ca="1" si="0"/>
        <v>• Kun pkt. 8,19,24-27 samt pkt. 55 må indeholde et negativt fortegn</v>
      </c>
      <c r="C9" s="122" t="s">
        <v>432</v>
      </c>
      <c r="D9" s="122" t="s">
        <v>455</v>
      </c>
    </row>
    <row r="10" spans="1:5" ht="48" customHeight="1" x14ac:dyDescent="0.25">
      <c r="A10" s="125"/>
      <c r="B10" s="237" t="str">
        <f t="shared" ca="1" si="0"/>
        <v>• Der er indlagt nogle valideringer i cellerne. Hvis den en celle farves rødt, skyldes det enten forkerte fortegn eller decimaler i cellen 
Derfor tjek venligst dine indtastede tal igen</v>
      </c>
      <c r="C10" s="235" t="s">
        <v>436</v>
      </c>
      <c r="D10" s="235" t="s">
        <v>457</v>
      </c>
    </row>
    <row r="11" spans="1:5" ht="6" customHeight="1" x14ac:dyDescent="0.25">
      <c r="A11" s="125"/>
      <c r="B11" s="124"/>
      <c r="C11" s="122"/>
      <c r="D11" s="12"/>
      <c r="E11" s="4"/>
    </row>
    <row r="12" spans="1:5" ht="18" customHeight="1" x14ac:dyDescent="0.25">
      <c r="A12" s="125"/>
      <c r="B12" s="127" t="str">
        <f t="shared" ref="B12:B18" ca="1" si="1">OFFSET($C12,0,$E$1-1)</f>
        <v xml:space="preserve">Excel-arket indeholder følgende faner: </v>
      </c>
      <c r="C12" s="122" t="s">
        <v>514</v>
      </c>
      <c r="D12" s="12" t="s">
        <v>440</v>
      </c>
      <c r="E12" s="4"/>
    </row>
    <row r="13" spans="1:5" x14ac:dyDescent="0.25">
      <c r="A13" s="16"/>
      <c r="B13" s="237" t="str">
        <f t="shared" ca="1" si="1"/>
        <v>1. ¨Start-guide¨: Her finder du en forside med oversigt og generelle råd vedrørende Regnskabsstatistikken</v>
      </c>
      <c r="C13" s="122" t="s">
        <v>439</v>
      </c>
      <c r="D13" s="122" t="s">
        <v>458</v>
      </c>
    </row>
    <row r="14" spans="1:5" ht="30" x14ac:dyDescent="0.25">
      <c r="B14" s="237" t="str">
        <f t="shared" ca="1" si="1"/>
        <v>2. ¨Regnskabsstatistik¨: Her indtaster du selve indberetningen
• Hvis du kopierer og indsætter tal, indsæt kun tal uden formatering</v>
      </c>
      <c r="C14" s="248" t="s">
        <v>459</v>
      </c>
      <c r="D14" s="234" t="s">
        <v>551</v>
      </c>
    </row>
    <row r="15" spans="1:5" ht="60" x14ac:dyDescent="0.25">
      <c r="B15" s="237" t="str">
        <f t="shared" ca="1" si="1"/>
        <v>3. ¨REGN information¨: Denne fane indeholder en mere detaljeret oversigt over de enkelte poster, som vi efterspørger til Regnskabsstatistikken
-Er du i tvivl om en post, kan du ofte finde et svar her.</v>
      </c>
      <c r="C15" s="248" t="s">
        <v>515</v>
      </c>
      <c r="D15" s="234" t="s">
        <v>548</v>
      </c>
    </row>
    <row r="16" spans="1:5" ht="33" customHeight="1" x14ac:dyDescent="0.25">
      <c r="B16" s="237" t="str">
        <f t="shared" ca="1" si="1"/>
        <v>4. ¨XBRL¨: I denne fane ligger selve XBRL-koden. Det er her, du finder og trækker den færdige XBRL-fil, som kan bruges til at indberette til Regnskabsstatistikken</v>
      </c>
      <c r="C16" s="248" t="s">
        <v>516</v>
      </c>
      <c r="D16" s="234" t="s">
        <v>549</v>
      </c>
    </row>
    <row r="17" spans="1:4" ht="52.5" customHeight="1" x14ac:dyDescent="0.25">
      <c r="B17" s="237" t="str">
        <f t="shared" ca="1" si="1"/>
        <v>5. ¨XBRL upload¨: I denne fane ligger der en vejledning i, hvordan du danner og gemmer en XBRL-fil (fra fanen: ¨XBRL¨),
samt hvordan du efterfølgende indberetter til Regnskabsstatistikken med en XBRL-fil</v>
      </c>
      <c r="C17" s="248" t="s">
        <v>517</v>
      </c>
      <c r="D17" s="234" t="s">
        <v>550</v>
      </c>
    </row>
    <row r="18" spans="1:4" x14ac:dyDescent="0.25">
      <c r="B18" s="249" t="str">
        <f t="shared" ca="1" si="1"/>
        <v>6. ¨FAQ¨: Q&amp;A</v>
      </c>
      <c r="C18" s="4" t="s">
        <v>530</v>
      </c>
      <c r="D18" s="4" t="s">
        <v>530</v>
      </c>
    </row>
    <row r="19" spans="1:4" x14ac:dyDescent="0.25">
      <c r="A19" s="3"/>
      <c r="B19" s="124"/>
      <c r="C19"/>
    </row>
    <row r="20" spans="1:4" ht="18.75" x14ac:dyDescent="0.3">
      <c r="A20" s="3"/>
      <c r="B20" s="186"/>
    </row>
    <row r="21" spans="1:4" x14ac:dyDescent="0.25">
      <c r="A21" s="3"/>
      <c r="C21" s="122"/>
    </row>
    <row r="22" spans="1:4" x14ac:dyDescent="0.25">
      <c r="A22" s="3"/>
      <c r="B22" s="124"/>
      <c r="C22" s="122"/>
    </row>
    <row r="23" spans="1:4" x14ac:dyDescent="0.25">
      <c r="A23" s="3"/>
      <c r="B23" s="124"/>
    </row>
    <row r="24" spans="1:4" x14ac:dyDescent="0.25">
      <c r="A24" s="3"/>
      <c r="B24" s="124"/>
      <c r="C24" s="122"/>
      <c r="D24" s="129"/>
    </row>
    <row r="25" spans="1:4" x14ac:dyDescent="0.25">
      <c r="A25" s="3"/>
      <c r="B25" s="124"/>
      <c r="C25" s="122"/>
    </row>
    <row r="26" spans="1:4" x14ac:dyDescent="0.25">
      <c r="B26" s="124"/>
    </row>
    <row r="27" spans="1:4" x14ac:dyDescent="0.25">
      <c r="B27" s="124"/>
    </row>
    <row r="28" spans="1:4" x14ac:dyDescent="0.25">
      <c r="B28" s="12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zoomScaleNormal="100" workbookViewId="0">
      <pane xSplit="2" ySplit="1" topLeftCell="C2" activePane="bottomRight" state="frozen"/>
      <selection pane="topRight" activeCell="C1" sqref="C1"/>
      <selection pane="bottomLeft" activeCell="A2" sqref="A2"/>
      <selection pane="bottomRight" activeCell="D16" sqref="D16"/>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1" hidden="1" customWidth="1" outlineLevel="1"/>
    <col min="5" max="5" width="9.5703125" style="10" hidden="1" customWidth="1" outlineLevel="1"/>
    <col min="6" max="6" width="11.7109375" style="11" customWidth="1" collapsed="1"/>
    <col min="7" max="7" width="12.42578125" style="4" customWidth="1"/>
    <col min="8" max="16384" width="9.140625" style="4"/>
  </cols>
  <sheetData>
    <row r="1" spans="1:7" ht="33" customHeight="1" thickBot="1" x14ac:dyDescent="0.5">
      <c r="A1" s="37" t="str">
        <f ca="1">OFFSET($C1,0,form_lang-1)</f>
        <v>Regnskabsstatistik 2024</v>
      </c>
      <c r="B1" s="14"/>
      <c r="C1" s="1" t="s">
        <v>556</v>
      </c>
      <c r="D1" s="189" t="s">
        <v>560</v>
      </c>
      <c r="E1" s="1">
        <v>1</v>
      </c>
      <c r="F1" s="9"/>
    </row>
    <row r="2" spans="1:7" ht="16.5" thickTop="1" x14ac:dyDescent="0.25">
      <c r="A2" s="29"/>
      <c r="B2" s="38" t="str">
        <f ca="1">OFFSET($C2,0,form_lang-1)</f>
        <v>Regnskabsaflæggende virksomheds CVR-nr.</v>
      </c>
      <c r="C2" s="38" t="s">
        <v>14</v>
      </c>
      <c r="D2" s="190" t="s">
        <v>46</v>
      </c>
      <c r="E2" s="29"/>
      <c r="F2" s="293">
        <v>17150413</v>
      </c>
    </row>
    <row r="3" spans="1:7" ht="15.75" thickBot="1" x14ac:dyDescent="0.3">
      <c r="A3" s="18"/>
      <c r="B3" s="82" t="str">
        <f ca="1">OFFSET($C3,0,form_lang-1)</f>
        <v>Regnskabsaflæggende virksomheds navn</v>
      </c>
      <c r="C3" s="82" t="s">
        <v>13</v>
      </c>
      <c r="D3" s="191" t="s">
        <v>47</v>
      </c>
      <c r="E3" s="33" t="s">
        <v>64</v>
      </c>
      <c r="F3" s="276" t="s">
        <v>315</v>
      </c>
    </row>
    <row r="4" spans="1:7" ht="8.1" customHeight="1" x14ac:dyDescent="0.25">
      <c r="A4" s="15"/>
      <c r="B4" s="16"/>
      <c r="C4" s="16"/>
      <c r="D4" s="118"/>
      <c r="E4" s="63" t="s">
        <v>64</v>
      </c>
      <c r="F4" s="256"/>
    </row>
    <row r="5" spans="1:7" ht="20.100000000000001" customHeight="1" x14ac:dyDescent="0.25">
      <c r="A5" s="50" t="str">
        <f ca="1">OFFSET($C5,0,form_lang-1)</f>
        <v>Regnskabsår og valuta</v>
      </c>
      <c r="B5" s="51"/>
      <c r="C5" s="51" t="s">
        <v>21</v>
      </c>
      <c r="D5" s="192" t="s">
        <v>48</v>
      </c>
      <c r="E5" s="64" t="s">
        <v>64</v>
      </c>
      <c r="F5" s="277" t="s">
        <v>95</v>
      </c>
    </row>
    <row r="6" spans="1:7" ht="37.5" customHeight="1" x14ac:dyDescent="0.25">
      <c r="A6" s="16"/>
      <c r="B6" s="39" t="str">
        <f ca="1">OFFSET($C6,0,form_lang-1)</f>
        <v>De anførte oplysninger vedrører regnskabsperiode:  Fra ÅÅÅÅ-MM-DD og til ÅÅÅÅ-MM-DD</v>
      </c>
      <c r="C6" s="101" t="s">
        <v>331</v>
      </c>
      <c r="D6" s="80" t="s">
        <v>330</v>
      </c>
      <c r="E6" s="65" t="s">
        <v>64</v>
      </c>
      <c r="F6" s="55" t="s">
        <v>557</v>
      </c>
      <c r="G6" s="275" t="s">
        <v>558</v>
      </c>
    </row>
    <row r="7" spans="1:7" ht="8.1" customHeight="1" x14ac:dyDescent="0.25">
      <c r="A7" s="15"/>
      <c r="B7" s="15"/>
      <c r="C7" s="15"/>
      <c r="D7" s="79"/>
      <c r="E7" s="63" t="s">
        <v>64</v>
      </c>
      <c r="F7" s="256"/>
    </row>
    <row r="8" spans="1:7" x14ac:dyDescent="0.25">
      <c r="A8" s="15"/>
      <c r="B8" s="39" t="str">
        <f ca="1">OFFSET($C8,0,form_lang-1)</f>
        <v>Angiv, hvilken valuta virksomheden indberetter beløb i:</v>
      </c>
      <c r="C8" s="39" t="s">
        <v>84</v>
      </c>
      <c r="D8" s="80" t="s">
        <v>49</v>
      </c>
      <c r="E8" s="63" t="s">
        <v>64</v>
      </c>
      <c r="F8" s="278" t="s">
        <v>329</v>
      </c>
    </row>
    <row r="9" spans="1:7" ht="6.75" customHeight="1" thickBot="1" x14ac:dyDescent="0.3">
      <c r="A9" s="16"/>
      <c r="B9" s="16"/>
      <c r="C9" s="16"/>
      <c r="D9" s="118"/>
      <c r="E9" s="65" t="s">
        <v>64</v>
      </c>
      <c r="F9" s="279"/>
    </row>
    <row r="10" spans="1:7" ht="21.95" customHeight="1" x14ac:dyDescent="0.35">
      <c r="A10" s="26" t="str">
        <f ca="1">OFFSET($C10,0,form_lang-1)</f>
        <v>Resultatopgørelse</v>
      </c>
      <c r="B10" s="23"/>
      <c r="C10" s="23" t="s">
        <v>0</v>
      </c>
      <c r="D10" s="164" t="s">
        <v>50</v>
      </c>
      <c r="E10" s="66" t="s">
        <v>64</v>
      </c>
      <c r="F10" s="280" t="str">
        <f>IF(form_lang=1,"I alt for","In total for")</f>
        <v>I alt for</v>
      </c>
    </row>
    <row r="11" spans="1:7" ht="15.75" thickBot="1" x14ac:dyDescent="0.3">
      <c r="A11" s="22"/>
      <c r="B11" s="253" t="str">
        <f ca="1">OFFSET($C11,0,form_lang-1)</f>
        <v>Posterne er yderligere kommenteret i vejledningen</v>
      </c>
      <c r="C11" t="s">
        <v>65</v>
      </c>
      <c r="D11" s="173" t="s">
        <v>513</v>
      </c>
      <c r="E11" s="36" t="s">
        <v>64</v>
      </c>
      <c r="F11" s="281" t="str">
        <f>IF(form_lang=1,"eget CVR-nr.","own CVR-no.")</f>
        <v>eget CVR-nr.</v>
      </c>
    </row>
    <row r="12" spans="1:7" ht="6.75" customHeight="1" x14ac:dyDescent="0.25">
      <c r="A12" s="16"/>
      <c r="B12" s="34"/>
      <c r="C12" s="34"/>
      <c r="D12" s="139"/>
      <c r="E12" s="65" t="s">
        <v>64</v>
      </c>
      <c r="F12" s="256"/>
    </row>
    <row r="13" spans="1:7" ht="54.95" customHeight="1" x14ac:dyDescent="0.25">
      <c r="A13" s="16"/>
      <c r="B13" s="131"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2" t="s">
        <v>464</v>
      </c>
      <c r="D13" s="152" t="s">
        <v>484</v>
      </c>
      <c r="E13" s="65" t="s">
        <v>64</v>
      </c>
      <c r="F13" s="256"/>
    </row>
    <row r="14" spans="1:7" ht="6.75" customHeight="1" x14ac:dyDescent="0.25">
      <c r="A14" s="46"/>
      <c r="B14" s="46"/>
      <c r="C14" s="16"/>
      <c r="D14" s="118"/>
      <c r="E14" s="254" t="s">
        <v>64</v>
      </c>
      <c r="F14" s="256"/>
    </row>
    <row r="15" spans="1:7" ht="21.95" customHeight="1" x14ac:dyDescent="0.25">
      <c r="A15" s="52" t="str">
        <f ca="1">OFFSET($C15,0,form_lang-1)</f>
        <v>Ordinær drift, før finansielle poster</v>
      </c>
      <c r="B15" s="53"/>
      <c r="C15" s="53" t="s">
        <v>26</v>
      </c>
      <c r="D15" s="165" t="s">
        <v>51</v>
      </c>
      <c r="E15" s="67" t="s">
        <v>64</v>
      </c>
      <c r="F15" s="282" t="str">
        <f>"1.000 "&amp;F$8</f>
        <v>1.000 DKK</v>
      </c>
    </row>
    <row r="16" spans="1:7" ht="15" customHeight="1" x14ac:dyDescent="0.25">
      <c r="A16" s="135">
        <v>1</v>
      </c>
      <c r="B16" s="81" t="str">
        <f t="shared" ref="B16:B34" ca="1" si="0">OFFSET($C16,0,form_lang-1)</f>
        <v>Nettoomsætning (efter fradrag af prisnedslag, merværdi- og punktafgifter)</v>
      </c>
      <c r="C16" s="39" t="s">
        <v>34</v>
      </c>
      <c r="D16" s="80" t="s">
        <v>564</v>
      </c>
      <c r="E16" s="40">
        <v>1</v>
      </c>
      <c r="F16" s="257">
        <v>10</v>
      </c>
    </row>
    <row r="17" spans="1:6" ht="17.25" customHeight="1" x14ac:dyDescent="0.25">
      <c r="A17" s="132">
        <v>2</v>
      </c>
      <c r="B17" s="133" t="str">
        <f t="shared" ca="1" si="0"/>
        <v>Arbejde udført for egen regning og opført under aktiver som tilgang</v>
      </c>
      <c r="C17" s="200" t="s">
        <v>339</v>
      </c>
      <c r="D17" s="57" t="s">
        <v>486</v>
      </c>
      <c r="E17" s="41">
        <v>2</v>
      </c>
      <c r="F17" s="257">
        <v>20</v>
      </c>
    </row>
    <row r="18" spans="1:6" ht="33" customHeight="1" x14ac:dyDescent="0.25">
      <c r="A18" s="132">
        <v>3</v>
      </c>
      <c r="B18" s="78" t="str">
        <f t="shared" ca="1" si="0"/>
        <v>Andre driftsindtægter 
• Her anføres kun indtægter af sekundær karakter</v>
      </c>
      <c r="C18" s="58" t="s">
        <v>340</v>
      </c>
      <c r="D18" s="200" t="s">
        <v>383</v>
      </c>
      <c r="E18" s="41">
        <v>3</v>
      </c>
      <c r="F18" s="257">
        <v>30</v>
      </c>
    </row>
    <row r="19" spans="1:6" x14ac:dyDescent="0.25">
      <c r="A19" s="132">
        <v>4</v>
      </c>
      <c r="B19" s="200" t="str">
        <f t="shared" ca="1" si="0"/>
        <v>Forbrug af varer (materialer)</v>
      </c>
      <c r="C19" s="58" t="s">
        <v>493</v>
      </c>
      <c r="D19" s="57" t="s">
        <v>319</v>
      </c>
      <c r="E19" s="41">
        <v>4</v>
      </c>
      <c r="F19" s="257">
        <v>40</v>
      </c>
    </row>
    <row r="20" spans="1:6" ht="31.5" customHeight="1" x14ac:dyDescent="0.25">
      <c r="A20" s="132">
        <v>5</v>
      </c>
      <c r="B20" s="78" t="str">
        <f t="shared" ca="1" si="0"/>
        <v>Køb af underentrepriser/underleverandører
• Køb af andres arbejde i forbindelse med virksomhedens primære drift (fremmed arbejde)</v>
      </c>
      <c r="C20" s="58" t="s">
        <v>341</v>
      </c>
      <c r="D20" s="57" t="s">
        <v>52</v>
      </c>
      <c r="E20" s="41">
        <v>5</v>
      </c>
      <c r="F20" s="257">
        <v>50</v>
      </c>
    </row>
    <row r="21" spans="1:6" ht="35.25" customHeight="1" x14ac:dyDescent="0.25">
      <c r="A21" s="132">
        <v>6</v>
      </c>
      <c r="B21" s="200" t="str">
        <f t="shared" ca="1" si="0"/>
        <v>Omkostninger til husleje (ekskl. varme og el)
• Omfatter kun udgifter til lejeforhold</v>
      </c>
      <c r="C21" s="58" t="s">
        <v>342</v>
      </c>
      <c r="D21" s="200" t="s">
        <v>518</v>
      </c>
      <c r="E21" s="41">
        <v>6</v>
      </c>
      <c r="F21" s="257">
        <v>60</v>
      </c>
    </row>
    <row r="22" spans="1:6" ht="31.5" customHeight="1" x14ac:dyDescent="0.25">
      <c r="A22" s="132">
        <v>7</v>
      </c>
      <c r="B22" s="78" t="str">
        <f t="shared" ca="1" si="0"/>
        <v>Omkostninger til anskaffelse af småinventar/driftsmidler med kort levetid
• Udgifter til anskaffelser, der udgiftsføres fuldt ud over resultatopgørelsen i købsåret, dvs. straksafskrives</v>
      </c>
      <c r="C22" s="200" t="s">
        <v>343</v>
      </c>
      <c r="D22" s="57" t="s">
        <v>508</v>
      </c>
      <c r="E22" s="41">
        <v>7</v>
      </c>
      <c r="F22" s="257">
        <v>70</v>
      </c>
    </row>
    <row r="23" spans="1:6" x14ac:dyDescent="0.25">
      <c r="A23" s="132">
        <v>8</v>
      </c>
      <c r="B23" s="200" t="str">
        <f t="shared" ca="1" si="0"/>
        <v>Omkostninger til leje af arbejdskraft fra andet firma (fx vikarbureau)</v>
      </c>
      <c r="C23" s="42" t="s">
        <v>66</v>
      </c>
      <c r="D23" s="57" t="s">
        <v>466</v>
      </c>
      <c r="E23" s="41">
        <v>8</v>
      </c>
      <c r="F23" s="257">
        <v>80</v>
      </c>
    </row>
    <row r="24" spans="1:6" x14ac:dyDescent="0.25">
      <c r="A24" s="137">
        <v>9</v>
      </c>
      <c r="B24" s="201" t="str">
        <f t="shared" ca="1" si="0"/>
        <v>Omkostninger til langtidsleje og operationel leasing</v>
      </c>
      <c r="C24" s="45" t="s">
        <v>67</v>
      </c>
      <c r="D24" s="48" t="s">
        <v>53</v>
      </c>
      <c r="E24" s="44">
        <v>9</v>
      </c>
      <c r="F24" s="257">
        <v>90</v>
      </c>
    </row>
    <row r="25" spans="1:6" x14ac:dyDescent="0.25">
      <c r="A25" s="137">
        <v>10</v>
      </c>
      <c r="B25" s="201" t="str">
        <f t="shared" ca="1" si="0"/>
        <v>Tab på debitorer (konstaterede tab og ændringer i hensættelse) (+/-)</v>
      </c>
      <c r="C25" s="45" t="s">
        <v>325</v>
      </c>
      <c r="D25" s="48" t="s">
        <v>467</v>
      </c>
      <c r="E25" s="44">
        <v>10</v>
      </c>
      <c r="F25" s="257">
        <v>100</v>
      </c>
    </row>
    <row r="26" spans="1:6" ht="40.5" customHeight="1" x14ac:dyDescent="0.25">
      <c r="A26" s="137">
        <v>11</v>
      </c>
      <c r="B26" s="142" t="str">
        <f t="shared" ca="1" si="0"/>
        <v>Eksterne omkostninger i øvrigt (bortset fra poster af sekundær karakter)
• Udgifter til køretøjer, reparation, vedligeholdelse, rengøring, uddannelse, arbejdstøj, kontorartikler, telefon, revisor , forsikringer ol.</v>
      </c>
      <c r="C26" s="201" t="s">
        <v>344</v>
      </c>
      <c r="D26" s="201" t="s">
        <v>487</v>
      </c>
      <c r="E26" s="44">
        <v>11</v>
      </c>
      <c r="F26" s="257">
        <v>110</v>
      </c>
    </row>
    <row r="27" spans="1:6" ht="32.25" customHeight="1" x14ac:dyDescent="0.25">
      <c r="A27" s="137">
        <v>12</v>
      </c>
      <c r="B27" s="201" t="str">
        <f ca="1">OFFSET($C27,0,form_lang-1)</f>
        <v>Lønninger og gager
• Refusioner og viderefaktureret løn fratrækkes ikke og anføres i pkt. 3 som anden driftsindtægt</v>
      </c>
      <c r="C27" s="201" t="s">
        <v>345</v>
      </c>
      <c r="D27" s="201" t="s">
        <v>519</v>
      </c>
      <c r="E27" s="44">
        <v>12</v>
      </c>
      <c r="F27" s="257">
        <v>120</v>
      </c>
    </row>
    <row r="28" spans="1:6" x14ac:dyDescent="0.25">
      <c r="A28" s="137">
        <v>13</v>
      </c>
      <c r="B28" s="201" t="str">
        <f t="shared" ca="1" si="0"/>
        <v>Pensionsomkostninger</v>
      </c>
      <c r="C28" s="45" t="s">
        <v>68</v>
      </c>
      <c r="D28" s="48" t="s">
        <v>393</v>
      </c>
      <c r="E28" s="44">
        <v>13</v>
      </c>
      <c r="F28" s="257">
        <v>130</v>
      </c>
    </row>
    <row r="29" spans="1:6" ht="46.5" customHeight="1" x14ac:dyDescent="0.25">
      <c r="A29" s="137">
        <v>14</v>
      </c>
      <c r="B29" s="201" t="str">
        <f t="shared" ca="1" si="0"/>
        <v>Andre omkostninger til social sikring
• Arbejdsgiverens bidrag til ATP, AER, BST ol. og personaleforsikringer i form af syge-arbejdsskade- ulykkes og livsforsikringer mm.</v>
      </c>
      <c r="C29" s="201" t="s">
        <v>362</v>
      </c>
      <c r="D29" s="201" t="s">
        <v>520</v>
      </c>
      <c r="E29" s="44">
        <v>14</v>
      </c>
      <c r="F29" s="257">
        <v>140</v>
      </c>
    </row>
    <row r="30" spans="1:6" x14ac:dyDescent="0.25">
      <c r="A30" s="137">
        <v>15</v>
      </c>
      <c r="B30" s="201" t="str">
        <f t="shared" ca="1" si="0"/>
        <v>Afskrivninger af materielle og immaterielle anlægsaktiver</v>
      </c>
      <c r="C30" s="45" t="s">
        <v>125</v>
      </c>
      <c r="D30" s="48" t="s">
        <v>400</v>
      </c>
      <c r="E30" s="44">
        <v>15</v>
      </c>
      <c r="F30" s="257">
        <v>150</v>
      </c>
    </row>
    <row r="31" spans="1:6" x14ac:dyDescent="0.25">
      <c r="A31" s="137">
        <v>16</v>
      </c>
      <c r="B31" s="201" t="str">
        <f t="shared" ca="1" si="0"/>
        <v>Nedskrivninger af materielle og immaterielle anlægsaktiver</v>
      </c>
      <c r="C31" s="45" t="s">
        <v>126</v>
      </c>
      <c r="D31" s="48" t="s">
        <v>469</v>
      </c>
      <c r="E31" s="44">
        <v>16</v>
      </c>
      <c r="F31" s="257">
        <v>160</v>
      </c>
    </row>
    <row r="32" spans="1:6" ht="34.5" customHeight="1" x14ac:dyDescent="0.25">
      <c r="A32" s="132">
        <v>17</v>
      </c>
      <c r="B32" s="134" t="str">
        <f t="shared" ca="1" si="0"/>
        <v>Nedskrivninger af omsætningsaktiver (bortset fra finansielle omsætningsaktiver)</v>
      </c>
      <c r="C32" s="42" t="s">
        <v>69</v>
      </c>
      <c r="D32" s="200" t="s">
        <v>382</v>
      </c>
      <c r="E32" s="41">
        <v>17</v>
      </c>
      <c r="F32" s="257">
        <v>170</v>
      </c>
    </row>
    <row r="33" spans="1:6" ht="33.75" customHeight="1" x14ac:dyDescent="0.25">
      <c r="A33" s="137">
        <v>18</v>
      </c>
      <c r="B33" s="201" t="str">
        <f t="shared" ca="1" si="0"/>
        <v>Sekundære omkostninger
•Tab af salg af immaterielle og materielle anlægsafgifter, udgifter til erstatninger ol.</v>
      </c>
      <c r="C33" s="49" t="s">
        <v>346</v>
      </c>
      <c r="D33" s="201" t="s">
        <v>488</v>
      </c>
      <c r="E33" s="44">
        <v>18</v>
      </c>
      <c r="F33" s="257">
        <v>180</v>
      </c>
    </row>
    <row r="34" spans="1:6" s="7" customFormat="1" x14ac:dyDescent="0.25">
      <c r="A34" s="136">
        <v>19</v>
      </c>
      <c r="B34" s="166" t="str">
        <f t="shared" ca="1" si="0"/>
        <v>Ordinært driftsresultat før finansielle poster iht. årsregnskabet</v>
      </c>
      <c r="C34" s="20" t="s">
        <v>25</v>
      </c>
      <c r="D34" s="166" t="s">
        <v>77</v>
      </c>
      <c r="E34" s="19">
        <v>19</v>
      </c>
      <c r="F34" s="283">
        <v>190</v>
      </c>
    </row>
    <row r="35" spans="1:6" ht="21.95" customHeight="1" x14ac:dyDescent="0.25">
      <c r="A35" s="50" t="str">
        <f ca="1">OFFSET($C35,0,form_lang-1)</f>
        <v>Finansielle poster</v>
      </c>
      <c r="B35" s="56"/>
      <c r="C35" s="56" t="s">
        <v>1</v>
      </c>
      <c r="D35" s="167" t="s">
        <v>55</v>
      </c>
      <c r="E35" s="64" t="s">
        <v>64</v>
      </c>
      <c r="F35" s="284" t="str">
        <f>"1.000 "&amp;F$8</f>
        <v>1.000 DKK</v>
      </c>
    </row>
    <row r="36" spans="1:6" ht="54" customHeight="1" x14ac:dyDescent="0.25">
      <c r="A36" s="139">
        <v>20</v>
      </c>
      <c r="B36" s="202" t="str">
        <f ca="1">OFFSET($C36,0,form_lang-1)</f>
        <v>Indtægter af kapitalandele og øvrigt udbytte af finansielle anlægsaktiver 
• Overskud, udbytte, royalties og opskrivninger
• Negativt udbytte eller værdiregulering angives i pkt. 22 (fx nedskrivninger)</v>
      </c>
      <c r="C36" s="115" t="s">
        <v>494</v>
      </c>
      <c r="D36" s="202" t="s">
        <v>491</v>
      </c>
      <c r="E36" s="16">
        <v>20</v>
      </c>
      <c r="F36" s="257">
        <v>200</v>
      </c>
    </row>
    <row r="37" spans="1:6" ht="30.75" customHeight="1" x14ac:dyDescent="0.25">
      <c r="A37" s="137">
        <v>21</v>
      </c>
      <c r="B37" s="201" t="str">
        <f ca="1">OFFSET($C37,0,form_lang-1)</f>
        <v>Renteindtægter o.l. af finansielle anlægsaktiver og omsætningsaktiver
• Af tilgodehavende, obligationer samt andre værdipapirer og likvide beholdninger</v>
      </c>
      <c r="C37" s="49" t="s">
        <v>348</v>
      </c>
      <c r="D37" s="201" t="s">
        <v>490</v>
      </c>
      <c r="E37" s="45">
        <v>21</v>
      </c>
      <c r="F37" s="257">
        <v>210</v>
      </c>
    </row>
    <row r="38" spans="1:6" ht="31.5" customHeight="1" x14ac:dyDescent="0.25">
      <c r="A38" s="137">
        <v>22</v>
      </c>
      <c r="B38" s="201" t="str">
        <f ca="1">OFFSET($C38,0,form_lang-1)</f>
        <v>Nedskrivning af finansielle anlægs- og omsætningsaktiver
• Nedskrivninger, hvor aktivets værdi permanent antages at være lavere end  anskaffelses-eller kostprisen, incl negativ udbytte</v>
      </c>
      <c r="C38" s="49" t="s">
        <v>347</v>
      </c>
      <c r="D38" s="201" t="s">
        <v>489</v>
      </c>
      <c r="E38" s="44">
        <v>22</v>
      </c>
      <c r="F38" s="257">
        <v>220</v>
      </c>
    </row>
    <row r="39" spans="1:6" ht="28.5" customHeight="1" x14ac:dyDescent="0.25">
      <c r="A39" s="137">
        <v>23</v>
      </c>
      <c r="B39" s="201" t="str">
        <f ca="1">OFFSET($C39,0,form_lang-1)</f>
        <v>Renteomkostninger o.l.</v>
      </c>
      <c r="C39" s="45" t="s">
        <v>27</v>
      </c>
      <c r="D39" s="201" t="s">
        <v>363</v>
      </c>
      <c r="E39" s="44">
        <v>23</v>
      </c>
      <c r="F39" s="257">
        <v>230</v>
      </c>
    </row>
    <row r="40" spans="1:6" s="7" customFormat="1" x14ac:dyDescent="0.25">
      <c r="A40" s="146">
        <v>24</v>
      </c>
      <c r="B40" s="166" t="str">
        <f ca="1">OFFSET($C40,0,form_lang-1)</f>
        <v>Ordinært resultat, før skat (+/-)</v>
      </c>
      <c r="C40" s="20" t="s">
        <v>323</v>
      </c>
      <c r="D40" s="166" t="s">
        <v>324</v>
      </c>
      <c r="E40" s="19">
        <v>24</v>
      </c>
      <c r="F40" s="283">
        <v>240</v>
      </c>
    </row>
    <row r="41" spans="1:6" ht="20.100000000000001" customHeight="1" x14ac:dyDescent="0.25">
      <c r="A41" s="50" t="str">
        <f ca="1">OFFSET($C41,0,form_lang-1)</f>
        <v>Skatter</v>
      </c>
      <c r="B41" s="46"/>
      <c r="C41" s="46" t="s">
        <v>2</v>
      </c>
      <c r="D41" s="168" t="s">
        <v>54</v>
      </c>
      <c r="E41" s="64" t="s">
        <v>64</v>
      </c>
      <c r="F41" s="285"/>
    </row>
    <row r="42" spans="1:6" x14ac:dyDescent="0.25">
      <c r="A42" s="140">
        <v>25</v>
      </c>
      <c r="B42" s="62" t="str">
        <f ca="1">OFFSET($C42,0,form_lang-1)</f>
        <v>Selskabsskat mv. af ordinært resultat (+/-)</v>
      </c>
      <c r="C42" s="62" t="s">
        <v>83</v>
      </c>
      <c r="D42" s="169" t="s">
        <v>120</v>
      </c>
      <c r="E42" s="62">
        <v>25</v>
      </c>
      <c r="F42" s="257">
        <v>250</v>
      </c>
    </row>
    <row r="43" spans="1:6" ht="20.100000000000001" customHeight="1" x14ac:dyDescent="0.25">
      <c r="A43" s="50" t="str">
        <f ca="1">OFFSET($C43,0,form_lang-1)</f>
        <v>Årets resultat</v>
      </c>
      <c r="B43" s="46"/>
      <c r="C43" s="46" t="s">
        <v>30</v>
      </c>
      <c r="D43" s="168" t="s">
        <v>78</v>
      </c>
      <c r="E43" s="64" t="s">
        <v>64</v>
      </c>
      <c r="F43" s="285"/>
    </row>
    <row r="44" spans="1:6" s="7" customFormat="1" ht="36.75" customHeight="1" thickBot="1" x14ac:dyDescent="0.3">
      <c r="A44" s="141">
        <v>26</v>
      </c>
      <c r="B44" s="240" t="str">
        <f ca="1">OFFSET($C44,0,form_lang-1)</f>
        <v>Årets resultat (+/-)
(pkt. 24-25)</v>
      </c>
      <c r="C44" s="240" t="s">
        <v>435</v>
      </c>
      <c r="D44" s="103" t="s">
        <v>322</v>
      </c>
      <c r="E44" s="61">
        <v>26</v>
      </c>
      <c r="F44" s="283">
        <v>260</v>
      </c>
    </row>
    <row r="45" spans="1:6" s="7" customFormat="1" ht="9.9499999999999993" customHeight="1" thickTop="1" x14ac:dyDescent="0.25">
      <c r="A45" s="17"/>
      <c r="B45" s="17"/>
      <c r="C45" s="17"/>
      <c r="D45" s="170"/>
      <c r="E45" s="68" t="s">
        <v>64</v>
      </c>
      <c r="F45" s="286"/>
    </row>
    <row r="46" spans="1:6" ht="20.100000000000001" customHeight="1" x14ac:dyDescent="0.25">
      <c r="A46" s="50" t="str">
        <f ca="1">OFFSET($C46,0,form_lang-1)</f>
        <v>Resultatanvendelse</v>
      </c>
      <c r="B46" s="46"/>
      <c r="C46" s="46" t="s">
        <v>3</v>
      </c>
      <c r="D46" s="168" t="s">
        <v>56</v>
      </c>
      <c r="E46" s="64" t="s">
        <v>64</v>
      </c>
      <c r="F46" s="282" t="str">
        <f>"1.000 "&amp;F$8</f>
        <v>1.000 DKK</v>
      </c>
    </row>
    <row r="47" spans="1:6" ht="15" customHeight="1" x14ac:dyDescent="0.25">
      <c r="A47" s="135">
        <v>27</v>
      </c>
      <c r="B47" s="47" t="str">
        <f ca="1">OFFSET($C47,0,form_lang-1)</f>
        <v>Konsolidering, dvs. overførsel til (+) eller fra (-) egenkapitalen</v>
      </c>
      <c r="C47" s="47" t="s">
        <v>31</v>
      </c>
      <c r="D47" s="171" t="s">
        <v>326</v>
      </c>
      <c r="E47" s="39">
        <v>27</v>
      </c>
      <c r="F47" s="283">
        <v>270</v>
      </c>
    </row>
    <row r="48" spans="1:6" ht="30" x14ac:dyDescent="0.25">
      <c r="A48" s="132">
        <v>28</v>
      </c>
      <c r="B48" s="78" t="str">
        <f ca="1">OFFSET($C48,0,form_lang-1)</f>
        <v>Udbytte, ekstraordinært udbytte, udbetaling til indehavere, efterbetaling til andelshavere og anden udlodning
Udbetalt eller deklareret</v>
      </c>
      <c r="C48" s="78" t="s">
        <v>521</v>
      </c>
      <c r="D48" s="78" t="s">
        <v>401</v>
      </c>
      <c r="E48" s="57">
        <v>28</v>
      </c>
      <c r="F48" s="283">
        <v>280</v>
      </c>
    </row>
    <row r="49" spans="1:6" ht="6.75" customHeight="1" thickBot="1" x14ac:dyDescent="0.3">
      <c r="A49" s="16"/>
      <c r="B49" s="16"/>
      <c r="C49" s="16"/>
      <c r="D49" s="118"/>
      <c r="E49" s="65" t="s">
        <v>64</v>
      </c>
      <c r="F49" s="287"/>
    </row>
    <row r="50" spans="1:6" s="11" customFormat="1" ht="21.95" customHeight="1" x14ac:dyDescent="0.35">
      <c r="A50" s="27" t="str">
        <f ca="1">OFFSET($C50,0,form_lang-1)</f>
        <v>Balance</v>
      </c>
      <c r="B50" s="24"/>
      <c r="C50" s="24" t="s">
        <v>4</v>
      </c>
      <c r="D50" s="172" t="s">
        <v>70</v>
      </c>
      <c r="E50" s="69" t="s">
        <v>64</v>
      </c>
      <c r="F50" s="280" t="str">
        <f>IF(form_lang=1,"I alt for","In total for")</f>
        <v>I alt for</v>
      </c>
    </row>
    <row r="51" spans="1:6" ht="15.75" thickBot="1" x14ac:dyDescent="0.3">
      <c r="A51" s="22"/>
      <c r="B51" s="25"/>
      <c r="C51" s="25"/>
      <c r="D51" s="173" t="s">
        <v>64</v>
      </c>
      <c r="E51" s="36" t="s">
        <v>64</v>
      </c>
      <c r="F51" s="281" t="str">
        <f>IF(form_lang=1,"eget CVR-nr.","own CVR-no.")</f>
        <v>eget CVR-nr.</v>
      </c>
    </row>
    <row r="52" spans="1:6" ht="6.75" customHeight="1" x14ac:dyDescent="0.25">
      <c r="A52" s="16"/>
      <c r="B52" s="34"/>
      <c r="C52" s="34"/>
      <c r="D52" s="139"/>
      <c r="E52" s="65" t="s">
        <v>64</v>
      </c>
      <c r="F52" s="256"/>
    </row>
    <row r="53" spans="1:6" ht="61.5" customHeight="1" x14ac:dyDescent="0.25">
      <c r="A53" s="16"/>
      <c r="B53" s="131"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2" t="s">
        <v>464</v>
      </c>
      <c r="D53" s="152" t="s">
        <v>484</v>
      </c>
      <c r="E53" s="65" t="s">
        <v>64</v>
      </c>
      <c r="F53" s="256"/>
    </row>
    <row r="54" spans="1:6" ht="6.75" customHeight="1" x14ac:dyDescent="0.25">
      <c r="A54" s="16"/>
      <c r="B54" s="16"/>
      <c r="C54" s="16"/>
      <c r="D54" s="118"/>
      <c r="E54" s="65" t="s">
        <v>64</v>
      </c>
      <c r="F54" s="256"/>
    </row>
    <row r="55" spans="1:6" s="7" customFormat="1" ht="9.9499999999999993" customHeight="1" x14ac:dyDescent="0.25">
      <c r="A55" s="17"/>
      <c r="B55" s="17"/>
      <c r="C55" s="17"/>
      <c r="D55" s="170"/>
      <c r="E55" s="68" t="s">
        <v>64</v>
      </c>
      <c r="F55" s="286"/>
    </row>
    <row r="56" spans="1:6" ht="20.100000000000001" customHeight="1" x14ac:dyDescent="0.25">
      <c r="A56" s="50" t="str">
        <f ca="1">OFFSET($C56,0,form_lang-1)</f>
        <v>Passiver</v>
      </c>
      <c r="B56" s="46"/>
      <c r="C56" s="46" t="s">
        <v>5</v>
      </c>
      <c r="D56" s="168" t="s">
        <v>72</v>
      </c>
      <c r="E56" s="64" t="s">
        <v>64</v>
      </c>
      <c r="F56" s="288" t="str">
        <f>"1.000 "&amp;F$8</f>
        <v>1.000 DKK</v>
      </c>
    </row>
    <row r="57" spans="1:6" ht="15.75" thickBot="1" x14ac:dyDescent="0.3">
      <c r="A57" s="210">
        <v>55</v>
      </c>
      <c r="B57" s="226" t="str">
        <f ca="1">OFFSET($C57,0,form_lang-1)</f>
        <v>Egenkapital ultimo (+/-)</v>
      </c>
      <c r="C57" s="16" t="s">
        <v>327</v>
      </c>
      <c r="D57" s="118" t="s">
        <v>328</v>
      </c>
      <c r="E57" s="16">
        <v>55</v>
      </c>
      <c r="F57" s="257">
        <v>550</v>
      </c>
    </row>
    <row r="58" spans="1:6" ht="8.1" customHeight="1" x14ac:dyDescent="0.25">
      <c r="A58" s="16"/>
      <c r="B58" s="17"/>
      <c r="C58" s="32"/>
      <c r="D58" s="174"/>
      <c r="E58" s="60" t="s">
        <v>64</v>
      </c>
      <c r="F58" s="289"/>
    </row>
    <row r="59" spans="1:6" s="7" customFormat="1" ht="21.95" customHeight="1" thickBot="1" x14ac:dyDescent="0.3">
      <c r="A59" s="211">
        <v>61</v>
      </c>
      <c r="B59" s="225" t="str">
        <f ca="1">OFFSET($C59,0,form_lang-1)</f>
        <v>Passiver i alt</v>
      </c>
      <c r="C59" s="61" t="s">
        <v>32</v>
      </c>
      <c r="D59" s="103" t="s">
        <v>113</v>
      </c>
      <c r="E59" s="61">
        <v>61</v>
      </c>
      <c r="F59" s="292">
        <v>610</v>
      </c>
    </row>
    <row r="60" spans="1:6" s="7" customFormat="1" ht="9.9499999999999993" customHeight="1" thickTop="1" x14ac:dyDescent="0.25">
      <c r="A60" s="17"/>
      <c r="B60" s="17"/>
      <c r="C60" s="17"/>
      <c r="D60" s="170"/>
      <c r="E60" s="68" t="s">
        <v>64</v>
      </c>
      <c r="F60" s="286"/>
    </row>
    <row r="61" spans="1:6" ht="6.75" customHeight="1" thickBot="1" x14ac:dyDescent="0.3">
      <c r="A61" s="15"/>
      <c r="B61" s="15"/>
      <c r="C61" s="15"/>
      <c r="D61" s="79"/>
      <c r="E61" s="63" t="s">
        <v>64</v>
      </c>
      <c r="F61" s="256"/>
    </row>
    <row r="62" spans="1:6" ht="21.95" customHeight="1" x14ac:dyDescent="0.35">
      <c r="A62" s="31" t="str">
        <f ca="1">OFFSET($C62,0,form_lang-1)</f>
        <v>Regnskabsårets investeringer</v>
      </c>
      <c r="B62" s="32"/>
      <c r="C62" s="32" t="s">
        <v>7</v>
      </c>
      <c r="D62" s="174" t="s">
        <v>79</v>
      </c>
      <c r="E62" s="70" t="s">
        <v>64</v>
      </c>
      <c r="F62" s="289" t="str">
        <f>IF(form_lang=1,"I alt for","In total for")</f>
        <v>I alt for</v>
      </c>
    </row>
    <row r="63" spans="1:6" ht="15.75" thickBot="1" x14ac:dyDescent="0.3">
      <c r="A63" s="18"/>
      <c r="B63" s="247" t="str">
        <f ca="1">OFFSET($C63,0,form_lang-1)</f>
        <v>Posterne er yderligere kommenteret i vejledningen</v>
      </c>
      <c r="C63" t="s">
        <v>65</v>
      </c>
      <c r="D63" s="173" t="s">
        <v>513</v>
      </c>
      <c r="E63" s="33" t="s">
        <v>64</v>
      </c>
      <c r="F63" s="287" t="str">
        <f>IF(form_lang=1,"eget CVR-nr.","own CVR-no.")</f>
        <v>eget CVR-nr.</v>
      </c>
    </row>
    <row r="64" spans="1:6" ht="6.75" customHeight="1" x14ac:dyDescent="0.25">
      <c r="A64" s="35"/>
      <c r="B64" s="59"/>
      <c r="C64" s="59"/>
      <c r="D64" s="176"/>
      <c r="E64" s="60" t="s">
        <v>64</v>
      </c>
      <c r="F64" s="289"/>
    </row>
    <row r="65" spans="1:51" x14ac:dyDescent="0.25">
      <c r="A65" s="3"/>
      <c r="B65" s="131" t="str">
        <f ca="1">OFFSET($C65,0,form_lang-1)</f>
        <v>Investeringer omfatter alene aktiver, der er bestemt til firmaets vedvarende eje eller brug.</v>
      </c>
      <c r="C65" s="21" t="s">
        <v>6</v>
      </c>
      <c r="D65" s="152" t="s">
        <v>114</v>
      </c>
      <c r="E65" s="246" t="s">
        <v>64</v>
      </c>
      <c r="F65" s="256"/>
    </row>
    <row r="66" spans="1:51" ht="6.75" customHeight="1" x14ac:dyDescent="0.25">
      <c r="A66" s="16"/>
      <c r="B66" s="16"/>
      <c r="C66" s="16"/>
      <c r="D66" s="118"/>
      <c r="E66" s="65" t="s">
        <v>64</v>
      </c>
      <c r="F66" s="256"/>
    </row>
    <row r="67" spans="1:51" ht="20.100000000000001" customHeight="1" x14ac:dyDescent="0.25">
      <c r="A67" s="50" t="str">
        <f ca="1">OFFSET($C67,0,form_lang-1)</f>
        <v>Tilgang</v>
      </c>
      <c r="B67" s="255"/>
      <c r="C67" s="46" t="s">
        <v>8</v>
      </c>
      <c r="D67" s="168" t="s">
        <v>73</v>
      </c>
      <c r="E67" s="64" t="s">
        <v>64</v>
      </c>
      <c r="F67" s="288" t="str">
        <f>"1.000 "&amp;F$8</f>
        <v>1.000 DKK</v>
      </c>
    </row>
    <row r="68" spans="1:51" ht="6.75" customHeight="1" x14ac:dyDescent="0.25">
      <c r="A68" s="15"/>
      <c r="B68" s="16"/>
      <c r="C68" s="16"/>
      <c r="D68" s="118"/>
      <c r="E68" s="63" t="s">
        <v>64</v>
      </c>
      <c r="F68" s="290"/>
    </row>
    <row r="69" spans="1:51" ht="60" customHeight="1" x14ac:dyDescent="0.25">
      <c r="A69" s="116"/>
      <c r="B69" s="187"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45" t="s">
        <v>111</v>
      </c>
      <c r="D69" s="185" t="s">
        <v>485</v>
      </c>
      <c r="E69" s="113" t="s">
        <v>64</v>
      </c>
      <c r="F69" s="268"/>
    </row>
    <row r="70" spans="1:51" s="16" customFormat="1" ht="12.75" customHeight="1" x14ac:dyDescent="0.25">
      <c r="D70" s="118"/>
      <c r="F70" s="267"/>
    </row>
    <row r="71" spans="1:51" ht="129" customHeight="1" x14ac:dyDescent="0.25">
      <c r="A71" s="16"/>
      <c r="B71" s="131"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8" t="s">
        <v>512</v>
      </c>
      <c r="D71" s="185" t="s">
        <v>470</v>
      </c>
      <c r="E71" s="65" t="s">
        <v>64</v>
      </c>
      <c r="F71" s="268"/>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8"/>
      <c r="F72" s="29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6"/>
      <c r="B73" s="227" t="str">
        <f t="shared" ref="B73:B79" ca="1" si="1">OFFSET($C73,0,form_lang-1)</f>
        <v>Immaterielle anlægsaktiver</v>
      </c>
      <c r="C73" s="112" t="s">
        <v>15</v>
      </c>
      <c r="D73" s="178" t="s">
        <v>80</v>
      </c>
      <c r="E73" s="113" t="s">
        <v>64</v>
      </c>
      <c r="F73" s="268"/>
    </row>
    <row r="74" spans="1:51" ht="30" x14ac:dyDescent="0.25">
      <c r="A74" s="145">
        <v>62</v>
      </c>
      <c r="B74" s="219" t="str">
        <f t="shared" ca="1" si="1"/>
        <v>Tilgang af Færdiggjorte udviklingsprojekter til kostpris
• Bemærk at overførsel fra posten immaterielle aktiver under udvikling ikke er en tilgang</v>
      </c>
      <c r="C74" s="115" t="s">
        <v>497</v>
      </c>
      <c r="D74" s="202" t="s">
        <v>472</v>
      </c>
      <c r="E74" s="16">
        <v>62</v>
      </c>
      <c r="F74" s="263">
        <v>620</v>
      </c>
    </row>
    <row r="75" spans="1:51" ht="30" x14ac:dyDescent="0.25">
      <c r="A75" s="145">
        <v>63</v>
      </c>
      <c r="B75" s="143" t="str">
        <f t="shared" ca="1" si="1"/>
        <v>Tilgang af Erhvervede koncessioner, patenter, licenser, varemærker samt lignende rettigheder til kostpris</v>
      </c>
      <c r="C75" s="45" t="s">
        <v>349</v>
      </c>
      <c r="D75" s="201" t="s">
        <v>473</v>
      </c>
      <c r="E75" s="45">
        <v>63</v>
      </c>
      <c r="F75" s="257">
        <v>630</v>
      </c>
    </row>
    <row r="76" spans="1:51" ht="30" x14ac:dyDescent="0.25">
      <c r="A76" s="204">
        <v>64</v>
      </c>
      <c r="B76" s="220" t="str">
        <f t="shared" ca="1" si="1"/>
        <v>Tilgang af Software til kostpris
• Bemærk at overførsel fra posten immaterielle aktiver under udvikling ikke er en tilgang</v>
      </c>
      <c r="C76" s="49" t="s">
        <v>498</v>
      </c>
      <c r="D76" s="201" t="s">
        <v>474</v>
      </c>
      <c r="E76" s="45">
        <v>64</v>
      </c>
      <c r="F76" s="257">
        <v>640</v>
      </c>
    </row>
    <row r="77" spans="1:51" ht="30" x14ac:dyDescent="0.25">
      <c r="A77" s="145">
        <v>65</v>
      </c>
      <c r="B77" s="143" t="str">
        <f t="shared" ca="1" si="1"/>
        <v>Tilgang af Goodwill
• Bemærk at overførsel fra posten immaterielle aktiver under udvikling ikke er en tilgang</v>
      </c>
      <c r="C77" s="58" t="s">
        <v>499</v>
      </c>
      <c r="D77" s="200" t="s">
        <v>475</v>
      </c>
      <c r="E77" s="42">
        <v>65</v>
      </c>
      <c r="F77" s="257">
        <v>650</v>
      </c>
    </row>
    <row r="78" spans="1:51" ht="15.75" thickBot="1" x14ac:dyDescent="0.3">
      <c r="A78" s="214">
        <v>66</v>
      </c>
      <c r="B78" s="215" t="str">
        <f t="shared" ca="1" si="1"/>
        <v>Tilgang af Immaterialle aktiver under udvikling</v>
      </c>
      <c r="C78" s="16" t="s">
        <v>350</v>
      </c>
      <c r="D78" s="118" t="s">
        <v>58</v>
      </c>
      <c r="E78" s="16">
        <v>66</v>
      </c>
      <c r="F78" s="259">
        <v>660</v>
      </c>
    </row>
    <row r="79" spans="1:51" s="7" customFormat="1" ht="36.75" customHeight="1" x14ac:dyDescent="0.25">
      <c r="A79" s="138">
        <v>67</v>
      </c>
      <c r="B79" s="155" t="str">
        <f t="shared" ca="1" si="1"/>
        <v>Immaterielle anlægsaktiver i alt
(pkt. 62+63+64+65+66)</v>
      </c>
      <c r="C79" s="102" t="s">
        <v>374</v>
      </c>
      <c r="D79" s="183" t="s">
        <v>375</v>
      </c>
      <c r="E79" s="19">
        <v>67</v>
      </c>
      <c r="F79" s="260">
        <v>670</v>
      </c>
    </row>
    <row r="80" spans="1:51" ht="27" customHeight="1" x14ac:dyDescent="0.25">
      <c r="A80" s="144"/>
      <c r="B80" s="199" t="str">
        <f t="shared" ref="B80:B86" ca="1" si="2">OFFSET($C80,0,form_lang-1)</f>
        <v>Grunde og bygninger</v>
      </c>
      <c r="C80" s="112" t="s">
        <v>74</v>
      </c>
      <c r="D80" s="178" t="s">
        <v>71</v>
      </c>
      <c r="E80" s="114" t="s">
        <v>64</v>
      </c>
      <c r="F80" s="268"/>
    </row>
    <row r="81" spans="1:6" ht="33.75" customHeight="1" x14ac:dyDescent="0.25">
      <c r="A81" s="145">
        <v>68</v>
      </c>
      <c r="B81" s="143" t="str">
        <f t="shared" ca="1" si="2"/>
        <v>Tilgang/Køb af eksisterende bygninger (inkl. grundværdi)
• Bemærk, at overførsel fra posten Aktiver under opførelse er ikke en tilgang</v>
      </c>
      <c r="C81" s="115" t="s">
        <v>404</v>
      </c>
      <c r="D81" s="202" t="s">
        <v>476</v>
      </c>
      <c r="E81" s="16">
        <v>68</v>
      </c>
      <c r="F81" s="263">
        <v>680</v>
      </c>
    </row>
    <row r="82" spans="1:6" ht="31.5" customHeight="1" x14ac:dyDescent="0.25">
      <c r="A82" s="145">
        <v>69</v>
      </c>
      <c r="B82" s="143" t="str">
        <f t="shared" ca="1" si="2"/>
        <v>Tilgang af opførelsesudgifter for nybygninger (ekskl. grunde)
• Bemærk, at overførsel fra posten Aktiver under opførelse er ikke en tilgang</v>
      </c>
      <c r="C82" s="49" t="s">
        <v>361</v>
      </c>
      <c r="D82" s="201" t="s">
        <v>477</v>
      </c>
      <c r="E82" s="45">
        <v>69</v>
      </c>
      <c r="F82" s="257">
        <v>690</v>
      </c>
    </row>
    <row r="83" spans="1:6" ht="33.75" customHeight="1" x14ac:dyDescent="0.25">
      <c r="A83" s="204">
        <v>70</v>
      </c>
      <c r="B83" s="213" t="str">
        <f t="shared" ca="1" si="2"/>
        <v>Tilgang/Køb af ubebyggede grunde
• Bemærk, at overførsel fra posten Aktiver under opførelse er ikke en tilgang</v>
      </c>
      <c r="C83" s="49" t="s">
        <v>403</v>
      </c>
      <c r="D83" s="201" t="s">
        <v>478</v>
      </c>
      <c r="E83" s="45">
        <v>70</v>
      </c>
      <c r="F83" s="257">
        <v>700</v>
      </c>
    </row>
    <row r="84" spans="1:6" ht="60" x14ac:dyDescent="0.25">
      <c r="A84" s="204">
        <v>71</v>
      </c>
      <c r="B84" s="213" t="str">
        <f t="shared" ca="1" si="2"/>
        <v>Tilgang af ombygning af bygninger til kostpris
Medtages ikke:
• Omkostninger til ombygning af lejede lokaler (Angives i pkt. 75) 
• Bemærk, at overførsel fra posten Aktiver under opførelse er ikke en tilgang</v>
      </c>
      <c r="C84" s="58" t="s">
        <v>355</v>
      </c>
      <c r="D84" s="200" t="s">
        <v>479</v>
      </c>
      <c r="E84" s="57">
        <v>71</v>
      </c>
      <c r="F84" s="257">
        <v>710</v>
      </c>
    </row>
    <row r="85" spans="1:6" ht="46.5" customHeight="1" thickBot="1" x14ac:dyDescent="0.3">
      <c r="A85" s="214">
        <v>72</v>
      </c>
      <c r="B85" s="215" t="str">
        <f t="shared" ca="1" si="2"/>
        <v>Tilgang af veje, havne, pladser o.l. til kostpris
• Bemærk, at overførsel fra posten Aktiver under opførelse er ikke en tilgang</v>
      </c>
      <c r="C85" s="201" t="s">
        <v>352</v>
      </c>
      <c r="D85" s="201" t="s">
        <v>463</v>
      </c>
      <c r="E85" s="48">
        <v>72</v>
      </c>
      <c r="F85" s="264">
        <v>720</v>
      </c>
    </row>
    <row r="86" spans="1:6" s="6" customFormat="1" ht="37.5" customHeight="1" x14ac:dyDescent="0.25">
      <c r="A86" s="138">
        <v>73</v>
      </c>
      <c r="B86" s="155" t="str">
        <f t="shared" ca="1" si="2"/>
        <v>Fast ejendom i alt
(pkt. 68+69+70+71+72)</v>
      </c>
      <c r="C86" s="102" t="s">
        <v>377</v>
      </c>
      <c r="D86" s="183" t="s">
        <v>376</v>
      </c>
      <c r="E86" s="19">
        <v>73</v>
      </c>
      <c r="F86" s="260">
        <v>730</v>
      </c>
    </row>
    <row r="87" spans="1:6" ht="20.100000000000001" customHeight="1" x14ac:dyDescent="0.25">
      <c r="A87" s="144"/>
      <c r="B87" s="199" t="str">
        <f ca="1">OFFSET($C87,0,form_lang-1)</f>
        <v>Driftsmidler</v>
      </c>
      <c r="C87" s="112" t="s">
        <v>9</v>
      </c>
      <c r="D87" s="178" t="s">
        <v>115</v>
      </c>
      <c r="E87" s="114" t="s">
        <v>64</v>
      </c>
      <c r="F87" s="261"/>
    </row>
    <row r="88" spans="1:6" ht="30" x14ac:dyDescent="0.25">
      <c r="A88" s="204">
        <v>74</v>
      </c>
      <c r="B88" s="213" t="str">
        <f ca="1">OFFSET($C88,0,form_lang-1)</f>
        <v>Tilgang af produktionsanlæg og maskiner
• Bemærk, at overførsel fra posten Aktiver under opførelse er ikke en tilgang</v>
      </c>
      <c r="C88" s="101" t="s">
        <v>353</v>
      </c>
      <c r="D88" s="81" t="s">
        <v>480</v>
      </c>
      <c r="E88" s="39">
        <v>74</v>
      </c>
      <c r="F88" s="263">
        <v>740</v>
      </c>
    </row>
    <row r="89" spans="1:6" ht="45" x14ac:dyDescent="0.25">
      <c r="A89" s="145">
        <v>75</v>
      </c>
      <c r="B89" s="143" t="str">
        <f ca="1">OFFSET($C89,0,form_lang-1)</f>
        <v xml:space="preserve">Tilgang af andre anlæg, driftsmateriel og inventar til kostpris 
• Bemærk, at overførsel fra posten Aktiver under opførelse er ikke en tilgang
(inkl. omkostninger til inventar i, og ombygning af lejede lokaler) </v>
      </c>
      <c r="C89" s="115" t="s">
        <v>354</v>
      </c>
      <c r="D89" s="202" t="s">
        <v>481</v>
      </c>
      <c r="E89" s="16">
        <v>75</v>
      </c>
      <c r="F89" s="257">
        <v>750</v>
      </c>
    </row>
    <row r="90" spans="1:6" s="6" customFormat="1" ht="30" x14ac:dyDescent="0.25">
      <c r="A90" s="138">
        <v>76</v>
      </c>
      <c r="B90" s="155" t="str">
        <f ca="1">OFFSET($C90,0,form_lang-1)</f>
        <v>Driftsmidler i alt
(pkt. 74+75)</v>
      </c>
      <c r="C90" s="102" t="s">
        <v>378</v>
      </c>
      <c r="D90" s="183" t="s">
        <v>379</v>
      </c>
      <c r="E90" s="19">
        <v>76</v>
      </c>
      <c r="F90" s="269">
        <v>760</v>
      </c>
    </row>
    <row r="91" spans="1:6" s="12" customFormat="1" ht="9.75" customHeight="1" x14ac:dyDescent="0.25">
      <c r="A91" s="139"/>
      <c r="B91" s="158"/>
      <c r="C91" s="116"/>
      <c r="D91" s="179"/>
      <c r="E91" s="65" t="s">
        <v>64</v>
      </c>
      <c r="F91" s="270"/>
    </row>
    <row r="92" spans="1:6" ht="30" x14ac:dyDescent="0.25">
      <c r="A92" s="139">
        <v>77</v>
      </c>
      <c r="B92" s="202" t="str">
        <f ca="1">OFFSET($C92,0,form_lang-1)</f>
        <v>Tilgang af materielle anlægsaktiver under udførelse og 
forudbetalinger for materielle anlægsaktiver</v>
      </c>
      <c r="C92" s="81" t="s">
        <v>105</v>
      </c>
      <c r="D92" s="81" t="s">
        <v>364</v>
      </c>
      <c r="E92" s="80">
        <v>77</v>
      </c>
      <c r="F92" s="262">
        <v>770</v>
      </c>
    </row>
    <row r="93" spans="1:6" ht="8.1" customHeight="1" thickBot="1" x14ac:dyDescent="0.3">
      <c r="A93" s="18"/>
      <c r="B93" s="150"/>
      <c r="C93" s="16"/>
      <c r="D93" s="118"/>
      <c r="E93" s="65" t="s">
        <v>64</v>
      </c>
      <c r="F93" s="271"/>
    </row>
    <row r="94" spans="1:6" s="7" customFormat="1" ht="41.25" customHeight="1" thickBot="1" x14ac:dyDescent="0.3">
      <c r="A94" s="211">
        <v>78</v>
      </c>
      <c r="B94" s="207" t="str">
        <f ca="1">OFFSET($C94,0,form_lang-1)</f>
        <v>Tilgang i alt
(pkt. 67+73+76+77)</v>
      </c>
      <c r="C94" s="159" t="s">
        <v>380</v>
      </c>
      <c r="D94" s="159" t="s">
        <v>381</v>
      </c>
      <c r="E94" s="61">
        <v>78</v>
      </c>
      <c r="F94" s="272">
        <v>780</v>
      </c>
    </row>
    <row r="95" spans="1:6" s="7" customFormat="1" ht="9.9499999999999993" customHeight="1" thickTop="1" x14ac:dyDescent="0.25">
      <c r="A95" s="17"/>
      <c r="B95" s="155"/>
      <c r="C95" s="17"/>
      <c r="D95" s="170"/>
      <c r="E95" s="68" t="s">
        <v>64</v>
      </c>
      <c r="F95" s="274"/>
    </row>
    <row r="96" spans="1:6" ht="20.100000000000001" customHeight="1" x14ac:dyDescent="0.25">
      <c r="A96" s="50" t="str">
        <f ca="1">OFFSET($C96,0,form_lang-1)</f>
        <v>Afgang (til bogført værdi)</v>
      </c>
      <c r="B96" s="143"/>
      <c r="C96" s="46" t="s">
        <v>20</v>
      </c>
      <c r="D96" s="168" t="s">
        <v>96</v>
      </c>
      <c r="E96" s="64" t="s">
        <v>64</v>
      </c>
      <c r="F96" s="273" t="str">
        <f>"1.000 "&amp;F$8</f>
        <v>1.000 DKK</v>
      </c>
    </row>
    <row r="97" spans="1:6" ht="6" customHeight="1" x14ac:dyDescent="0.25">
      <c r="A97" s="16"/>
      <c r="B97" s="117"/>
      <c r="C97" s="16"/>
      <c r="D97" s="202"/>
      <c r="E97" s="65" t="s">
        <v>64</v>
      </c>
      <c r="F97" s="256"/>
    </row>
    <row r="98" spans="1:6" ht="128.25" customHeight="1" x14ac:dyDescent="0.25">
      <c r="A98" s="116"/>
      <c r="B98" s="154"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4" t="s">
        <v>496</v>
      </c>
      <c r="D98" s="152" t="s">
        <v>509</v>
      </c>
      <c r="E98" s="113" t="s">
        <v>64</v>
      </c>
      <c r="F98" s="256"/>
    </row>
    <row r="99" spans="1:6" ht="6" customHeight="1" x14ac:dyDescent="0.25">
      <c r="A99" s="16"/>
      <c r="B99" s="117"/>
      <c r="C99" s="16"/>
      <c r="D99" s="118"/>
      <c r="E99" s="65" t="s">
        <v>64</v>
      </c>
      <c r="F99" s="256"/>
    </row>
    <row r="100" spans="1:6" ht="26.25" customHeight="1" x14ac:dyDescent="0.25">
      <c r="A100" s="116"/>
      <c r="B100" s="199" t="str">
        <f t="shared" ref="B100:B105" ca="1" si="3">OFFSET($C100,0,form_lang-1)</f>
        <v>Afgang immaterielle anlægsaktiver</v>
      </c>
      <c r="C100" s="112" t="s">
        <v>91</v>
      </c>
      <c r="D100" s="178" t="s">
        <v>75</v>
      </c>
      <c r="E100" s="113" t="s">
        <v>64</v>
      </c>
      <c r="F100" s="256"/>
    </row>
    <row r="101" spans="1:6" ht="24.75" customHeight="1" x14ac:dyDescent="0.25">
      <c r="A101" s="145">
        <v>79</v>
      </c>
      <c r="B101" s="143" t="str">
        <f t="shared" ca="1" si="3"/>
        <v>Afgang af færdiggjorte udviklingsprojekter til kostpris</v>
      </c>
      <c r="C101" s="16" t="s">
        <v>16</v>
      </c>
      <c r="D101" s="118" t="s">
        <v>360</v>
      </c>
      <c r="E101" s="16">
        <v>79</v>
      </c>
      <c r="F101" s="257">
        <v>790</v>
      </c>
    </row>
    <row r="102" spans="1:6" ht="30" x14ac:dyDescent="0.25">
      <c r="A102" s="204">
        <v>80</v>
      </c>
      <c r="B102" s="213" t="str">
        <f t="shared" ca="1" si="3"/>
        <v>Afgang af erhvervede koncessioner, patenter, licenser, varemærker 
samt lignende rettigheder til kostpris</v>
      </c>
      <c r="C102" s="201" t="s">
        <v>37</v>
      </c>
      <c r="D102" s="201" t="s">
        <v>117</v>
      </c>
      <c r="E102" s="48">
        <v>80</v>
      </c>
      <c r="F102" s="257">
        <v>800</v>
      </c>
    </row>
    <row r="103" spans="1:6" ht="21.75" customHeight="1" x14ac:dyDescent="0.25">
      <c r="A103" s="204">
        <v>81</v>
      </c>
      <c r="B103" s="213" t="str">
        <f t="shared" ca="1" si="3"/>
        <v>Afgang af software til kostpris</v>
      </c>
      <c r="C103" s="42" t="s">
        <v>17</v>
      </c>
      <c r="D103" s="57" t="s">
        <v>97</v>
      </c>
      <c r="E103" s="42">
        <v>81</v>
      </c>
      <c r="F103" s="258">
        <v>810</v>
      </c>
    </row>
    <row r="104" spans="1:6" ht="21.75" customHeight="1" thickBot="1" x14ac:dyDescent="0.3">
      <c r="A104" s="214">
        <v>82</v>
      </c>
      <c r="B104" s="215" t="str">
        <f t="shared" ca="1" si="3"/>
        <v>Afgang af goodwill til kostpris</v>
      </c>
      <c r="C104" s="16" t="s">
        <v>18</v>
      </c>
      <c r="D104" s="118" t="s">
        <v>119</v>
      </c>
      <c r="E104" s="16">
        <v>82</v>
      </c>
      <c r="F104" s="259">
        <v>820</v>
      </c>
    </row>
    <row r="105" spans="1:6" s="6" customFormat="1" ht="40.5" customHeight="1" x14ac:dyDescent="0.25">
      <c r="A105" s="138">
        <v>83</v>
      </c>
      <c r="B105" s="155" t="str">
        <f t="shared" ca="1" si="3"/>
        <v>Afgang immaterielle anlægsaktiver til kostpris i alt
(pkt.79+80+81+82)</v>
      </c>
      <c r="C105" s="102" t="s">
        <v>109</v>
      </c>
      <c r="D105" s="183" t="s">
        <v>367</v>
      </c>
      <c r="E105" s="19">
        <v>83</v>
      </c>
      <c r="F105" s="260">
        <v>830</v>
      </c>
    </row>
    <row r="106" spans="1:6" ht="20.100000000000001" customHeight="1" x14ac:dyDescent="0.25">
      <c r="A106" s="139"/>
      <c r="B106" s="199" t="str">
        <f t="shared" ref="B106:B114" ca="1" si="4">OFFSET($C106,0,form_lang-1)</f>
        <v>Afgang af grunde og bygninger</v>
      </c>
      <c r="C106" s="112" t="s">
        <v>94</v>
      </c>
      <c r="D106" s="178" t="s">
        <v>71</v>
      </c>
      <c r="E106" s="65" t="s">
        <v>64</v>
      </c>
      <c r="F106" s="261"/>
    </row>
    <row r="107" spans="1:6" ht="18.75" customHeight="1" x14ac:dyDescent="0.25">
      <c r="A107" s="204">
        <v>84</v>
      </c>
      <c r="B107" s="213" t="str">
        <f t="shared" ca="1" si="4"/>
        <v>Afgang af grunde og bygninger (inkl. grundværdi) til kostpris</v>
      </c>
      <c r="C107" s="16" t="s">
        <v>22</v>
      </c>
      <c r="D107" s="118" t="s">
        <v>98</v>
      </c>
      <c r="E107" s="16">
        <v>84</v>
      </c>
      <c r="F107" s="257">
        <v>840</v>
      </c>
    </row>
    <row r="108" spans="1:6" ht="18.75" customHeight="1" x14ac:dyDescent="0.25">
      <c r="A108" s="204">
        <v>85</v>
      </c>
      <c r="B108" s="213" t="str">
        <f t="shared" ca="1" si="4"/>
        <v>Afgang af ubebyggede grunde til kostpris</v>
      </c>
      <c r="C108" s="42" t="s">
        <v>38</v>
      </c>
      <c r="D108" s="57" t="s">
        <v>99</v>
      </c>
      <c r="E108" s="42">
        <v>85</v>
      </c>
      <c r="F108" s="258">
        <v>850</v>
      </c>
    </row>
    <row r="109" spans="1:6" ht="18.75" customHeight="1" thickBot="1" x14ac:dyDescent="0.3">
      <c r="A109" s="214">
        <v>86</v>
      </c>
      <c r="B109" s="215" t="str">
        <f t="shared" ca="1" si="4"/>
        <v>Afgang af veje, havne, pladser o.l. til kostpris</v>
      </c>
      <c r="C109" s="16" t="s">
        <v>39</v>
      </c>
      <c r="D109" s="118" t="s">
        <v>100</v>
      </c>
      <c r="E109" s="16">
        <v>86</v>
      </c>
      <c r="F109" s="259">
        <v>860</v>
      </c>
    </row>
    <row r="110" spans="1:6" s="6" customFormat="1" ht="48" customHeight="1" x14ac:dyDescent="0.25">
      <c r="A110" s="138">
        <v>87</v>
      </c>
      <c r="B110" s="155" t="str">
        <f ca="1">OFFSET($C110,0,form_lang-1)</f>
        <v>Afgang af grunde og bygninger til kostpris i alt
(pkt. 84+85+86)</v>
      </c>
      <c r="C110" s="102" t="s">
        <v>106</v>
      </c>
      <c r="D110" s="183" t="s">
        <v>365</v>
      </c>
      <c r="E110" s="19">
        <v>87</v>
      </c>
      <c r="F110" s="260">
        <v>870</v>
      </c>
    </row>
    <row r="111" spans="1:6" ht="24.75" customHeight="1" x14ac:dyDescent="0.25">
      <c r="A111" s="139"/>
      <c r="B111" s="199" t="str">
        <f t="shared" ca="1" si="4"/>
        <v>Afgang af driftsmidler</v>
      </c>
      <c r="C111" s="112" t="s">
        <v>92</v>
      </c>
      <c r="D111" s="178" t="s">
        <v>123</v>
      </c>
      <c r="E111" s="65" t="s">
        <v>64</v>
      </c>
      <c r="F111" s="261"/>
    </row>
    <row r="112" spans="1:6" x14ac:dyDescent="0.25">
      <c r="A112" s="204">
        <v>88</v>
      </c>
      <c r="B112" s="213" t="str">
        <f t="shared" ca="1" si="4"/>
        <v>Afgang af produktionsanlæg og maskiner til kostpris</v>
      </c>
      <c r="C112" s="16" t="s">
        <v>40</v>
      </c>
      <c r="D112" s="118" t="s">
        <v>359</v>
      </c>
      <c r="E112" s="16">
        <v>88</v>
      </c>
      <c r="F112" s="263">
        <v>880</v>
      </c>
    </row>
    <row r="113" spans="1:6" customFormat="1" ht="30.75" thickBot="1" x14ac:dyDescent="0.3">
      <c r="A113" s="214">
        <v>89</v>
      </c>
      <c r="B113" s="215" t="str">
        <f t="shared" ca="1" si="4"/>
        <v>Afgang af andre anlæg, driftsmateriel og inventar til kostpris, 
inkl. afgang af inventar i lejede lokaler</v>
      </c>
      <c r="C113" s="115" t="s">
        <v>110</v>
      </c>
      <c r="D113" s="118" t="s">
        <v>118</v>
      </c>
      <c r="E113" s="16">
        <v>89</v>
      </c>
      <c r="F113" s="259">
        <v>890</v>
      </c>
    </row>
    <row r="114" spans="1:6" s="6" customFormat="1" ht="37.5" customHeight="1" x14ac:dyDescent="0.25">
      <c r="A114" s="138">
        <v>90</v>
      </c>
      <c r="B114" s="221" t="str">
        <f t="shared" ca="1" si="4"/>
        <v>Afgang af driftsmidler til kostpris i alt
(pkt. 88+89)</v>
      </c>
      <c r="C114" s="102" t="s">
        <v>108</v>
      </c>
      <c r="D114" s="183" t="s">
        <v>366</v>
      </c>
      <c r="E114" s="19">
        <v>90</v>
      </c>
      <c r="F114" s="260">
        <v>900</v>
      </c>
    </row>
    <row r="115" spans="1:6" ht="20.100000000000001" customHeight="1" x14ac:dyDescent="0.25">
      <c r="A115" s="147"/>
      <c r="B115" s="199" t="str">
        <f t="shared" ref="B115:B120" ca="1" si="5">OFFSET($C115,0,form_lang-1)</f>
        <v>Tilbageførte afskrivninger immaterielle anlægsaktiver</v>
      </c>
      <c r="C115" s="112" t="s">
        <v>19</v>
      </c>
      <c r="D115" s="178" t="s">
        <v>461</v>
      </c>
      <c r="E115" s="113" t="s">
        <v>64</v>
      </c>
      <c r="F115" s="261"/>
    </row>
    <row r="116" spans="1:6" ht="19.5" customHeight="1" x14ac:dyDescent="0.25">
      <c r="A116" s="204">
        <v>91</v>
      </c>
      <c r="B116" s="213" t="str">
        <f t="shared" ca="1" si="5"/>
        <v>Tilbageførte afskrivninger på årets afgang af færdiggjorte udviklingsprojekter</v>
      </c>
      <c r="C116" s="16" t="s">
        <v>93</v>
      </c>
      <c r="D116" s="118" t="s">
        <v>101</v>
      </c>
      <c r="E116" s="16">
        <v>91</v>
      </c>
      <c r="F116" s="263">
        <v>910</v>
      </c>
    </row>
    <row r="117" spans="1:6" ht="30" x14ac:dyDescent="0.25">
      <c r="A117" s="204">
        <v>92</v>
      </c>
      <c r="B117" s="213" t="str">
        <f t="shared" ca="1" si="5"/>
        <v>Tilbageførte afskrivninger på årets afgang af erhvervede koncessioner, 
patenter, licenser, varemærker samt lignende rettigheder</v>
      </c>
      <c r="C117" s="49" t="s">
        <v>85</v>
      </c>
      <c r="D117" s="201" t="s">
        <v>483</v>
      </c>
      <c r="E117" s="48">
        <v>92</v>
      </c>
      <c r="F117" s="257">
        <v>920</v>
      </c>
    </row>
    <row r="118" spans="1:6" ht="20.25" customHeight="1" x14ac:dyDescent="0.25">
      <c r="A118" s="204">
        <v>93</v>
      </c>
      <c r="B118" s="213" t="str">
        <f t="shared" ca="1" si="5"/>
        <v>Tilbageførte afskrivninger på årets afgang af software</v>
      </c>
      <c r="C118" s="42" t="s">
        <v>86</v>
      </c>
      <c r="D118" s="57" t="s">
        <v>357</v>
      </c>
      <c r="E118" s="42">
        <v>93</v>
      </c>
      <c r="F118" s="257">
        <v>930</v>
      </c>
    </row>
    <row r="119" spans="1:6" ht="20.25" customHeight="1" thickBot="1" x14ac:dyDescent="0.3">
      <c r="A119" s="214">
        <v>94</v>
      </c>
      <c r="B119" s="215" t="str">
        <f t="shared" ca="1" si="5"/>
        <v>Tilbageførte afskrivninger på årets afgang af goodwill</v>
      </c>
      <c r="C119" s="16" t="s">
        <v>87</v>
      </c>
      <c r="D119" s="118" t="s">
        <v>356</v>
      </c>
      <c r="E119" s="16">
        <v>94</v>
      </c>
      <c r="F119" s="264">
        <v>940</v>
      </c>
    </row>
    <row r="120" spans="1:6" s="6" customFormat="1" ht="41.25" customHeight="1" x14ac:dyDescent="0.25">
      <c r="A120" s="138">
        <v>95</v>
      </c>
      <c r="B120" s="155" t="str">
        <f t="shared" ca="1" si="5"/>
        <v>Tilbageførte afskrivninger immaterielle anlægsaktiver i alt
(pkt.91+92+93+94)</v>
      </c>
      <c r="C120" s="183" t="s">
        <v>369</v>
      </c>
      <c r="D120" s="183" t="s">
        <v>368</v>
      </c>
      <c r="E120" s="19">
        <v>95</v>
      </c>
      <c r="F120" s="260">
        <v>950</v>
      </c>
    </row>
    <row r="121" spans="1:6" ht="20.100000000000001" customHeight="1" x14ac:dyDescent="0.25">
      <c r="A121" s="139"/>
      <c r="B121" s="199" t="str">
        <f t="shared" ref="B121:B129" ca="1" si="6">OFFSET($C121,0,form_lang-1)</f>
        <v>Tilbageførte afskrivninger på grunde og bygninger</v>
      </c>
      <c r="C121" s="112" t="s">
        <v>45</v>
      </c>
      <c r="D121" s="178" t="s">
        <v>102</v>
      </c>
      <c r="E121" s="65" t="s">
        <v>64</v>
      </c>
      <c r="F121" s="261"/>
    </row>
    <row r="122" spans="1:6" ht="18.75" customHeight="1" x14ac:dyDescent="0.25">
      <c r="A122" s="204">
        <v>96</v>
      </c>
      <c r="B122" s="213" t="str">
        <f t="shared" ca="1" si="6"/>
        <v>Tilbageførte afskrivninger på årets afgang af bygninger</v>
      </c>
      <c r="C122" s="16" t="s">
        <v>41</v>
      </c>
      <c r="D122" s="118" t="s">
        <v>510</v>
      </c>
      <c r="E122" s="16">
        <v>96</v>
      </c>
      <c r="F122" s="263">
        <v>960</v>
      </c>
    </row>
    <row r="123" spans="1:6" ht="18.75" customHeight="1" x14ac:dyDescent="0.25">
      <c r="A123" s="204">
        <v>97</v>
      </c>
      <c r="B123" s="213" t="str">
        <f t="shared" ca="1" si="6"/>
        <v>Tilbageførte afskrivninger på årets afgang af ubebyggede grunde</v>
      </c>
      <c r="C123" s="42" t="s">
        <v>88</v>
      </c>
      <c r="D123" s="57" t="s">
        <v>511</v>
      </c>
      <c r="E123" s="42">
        <v>97</v>
      </c>
      <c r="F123" s="257">
        <v>970</v>
      </c>
    </row>
    <row r="124" spans="1:6" ht="18.75" customHeight="1" thickBot="1" x14ac:dyDescent="0.3">
      <c r="A124" s="214">
        <v>98</v>
      </c>
      <c r="B124" s="215" t="str">
        <f t="shared" ca="1" si="6"/>
        <v>Tilbageførte afskrivninger på årets afgang af veje, havne, pladser o.l.</v>
      </c>
      <c r="C124" s="16" t="s">
        <v>89</v>
      </c>
      <c r="D124" s="118" t="s">
        <v>500</v>
      </c>
      <c r="E124" s="16">
        <v>98</v>
      </c>
      <c r="F124" s="264">
        <v>980</v>
      </c>
    </row>
    <row r="125" spans="1:6" s="6" customFormat="1" ht="42" customHeight="1" x14ac:dyDescent="0.25">
      <c r="A125" s="138">
        <v>99</v>
      </c>
      <c r="B125" s="155" t="str">
        <f t="shared" ca="1" si="6"/>
        <v>Tilbageførte afskrivninger på grunde og bygninger i alt
(pkt.96+97+98)</v>
      </c>
      <c r="C125" s="102" t="s">
        <v>370</v>
      </c>
      <c r="D125" s="183" t="s">
        <v>371</v>
      </c>
      <c r="E125" s="19">
        <v>99</v>
      </c>
      <c r="F125" s="260">
        <v>990</v>
      </c>
    </row>
    <row r="126" spans="1:6" ht="20.100000000000001" customHeight="1" x14ac:dyDescent="0.25">
      <c r="A126" s="139"/>
      <c r="B126" s="199" t="str">
        <f t="shared" ca="1" si="6"/>
        <v>Tilbageførte afskrivninger på driftsmidler</v>
      </c>
      <c r="C126" s="112" t="s">
        <v>43</v>
      </c>
      <c r="D126" s="178" t="s">
        <v>103</v>
      </c>
      <c r="E126" s="65" t="s">
        <v>64</v>
      </c>
      <c r="F126" s="261"/>
    </row>
    <row r="127" spans="1:6" ht="19.5" customHeight="1" x14ac:dyDescent="0.25">
      <c r="A127" s="204">
        <v>100</v>
      </c>
      <c r="B127" s="213" t="str">
        <f t="shared" ca="1" si="6"/>
        <v>Tilbageførte afskrivninger på årets afgang af produktionsanlæg og maskiner</v>
      </c>
      <c r="C127" s="39" t="s">
        <v>24</v>
      </c>
      <c r="D127" s="80" t="s">
        <v>358</v>
      </c>
      <c r="E127" s="39">
        <v>100</v>
      </c>
      <c r="F127" s="263">
        <v>100</v>
      </c>
    </row>
    <row r="128" spans="1:6" customFormat="1" ht="30.75" thickBot="1" x14ac:dyDescent="0.3">
      <c r="A128" s="214">
        <v>101</v>
      </c>
      <c r="B128" s="215" t="str">
        <f t="shared" ca="1" si="6"/>
        <v>Tilbageførte afskrivninger på årets afgang af andre anlæg, 
driftsmateriel og inventar, inkl. tilbageførte afskrivninger på årets afgang af inventar i lejede lokaler</v>
      </c>
      <c r="C128" s="202" t="s">
        <v>104</v>
      </c>
      <c r="D128" s="202" t="s">
        <v>460</v>
      </c>
      <c r="E128" s="118">
        <v>101</v>
      </c>
      <c r="F128" s="264">
        <v>1010</v>
      </c>
    </row>
    <row r="129" spans="1:6" s="6" customFormat="1" ht="36.75" customHeight="1" x14ac:dyDescent="0.25">
      <c r="A129" s="138">
        <v>102</v>
      </c>
      <c r="B129" s="155" t="str">
        <f t="shared" ca="1" si="6"/>
        <v>Tilbageførte afskrivninger på driftsmidler i alt
(pkt. 100+101)</v>
      </c>
      <c r="C129" s="183" t="s">
        <v>373</v>
      </c>
      <c r="D129" s="183" t="s">
        <v>372</v>
      </c>
      <c r="E129" s="19">
        <v>102</v>
      </c>
      <c r="F129" s="260">
        <v>1020</v>
      </c>
    </row>
    <row r="130" spans="1:6" s="12" customFormat="1" ht="6" customHeight="1" thickBot="1" x14ac:dyDescent="0.3">
      <c r="A130" s="216"/>
      <c r="B130" s="224"/>
      <c r="C130" s="116"/>
      <c r="D130" s="179"/>
      <c r="E130" s="65" t="s">
        <v>64</v>
      </c>
      <c r="F130" s="265"/>
    </row>
    <row r="131" spans="1:6" s="7" customFormat="1" ht="31.5" customHeight="1" thickBot="1" x14ac:dyDescent="0.3">
      <c r="A131" s="222">
        <v>103</v>
      </c>
      <c r="B131" s="223" t="str">
        <f ca="1">OFFSET($C131,0,form_lang-1)</f>
        <v>Afgang til bogført værdi i alt 
(pkt. 83+87+90-95-99-102)</v>
      </c>
      <c r="C131" s="120" t="s">
        <v>107</v>
      </c>
      <c r="D131" s="180" t="s">
        <v>462</v>
      </c>
      <c r="E131" s="121">
        <v>103</v>
      </c>
      <c r="F131" s="266">
        <v>1030</v>
      </c>
    </row>
    <row r="132" spans="1:6" s="7" customFormat="1" ht="3.95" customHeight="1" thickTop="1" x14ac:dyDescent="0.25">
      <c r="A132" s="17"/>
      <c r="B132" s="17"/>
      <c r="C132" s="17"/>
      <c r="D132" s="170"/>
      <c r="E132" s="68" t="s">
        <v>64</v>
      </c>
      <c r="F132" s="17"/>
    </row>
    <row r="133" spans="1:6" ht="6.75" customHeight="1" thickBot="1" x14ac:dyDescent="0.3">
      <c r="A133" s="15"/>
      <c r="B133" s="15"/>
      <c r="C133" s="15"/>
      <c r="D133" s="79"/>
      <c r="E133" s="63" t="s">
        <v>64</v>
      </c>
    </row>
    <row r="134" spans="1:6" ht="21.75" thickBot="1" x14ac:dyDescent="0.4">
      <c r="A134" s="84" t="str">
        <f ca="1">OFFSET($C134,0,form_lang-1)</f>
        <v>Supplerende spørgsmål</v>
      </c>
      <c r="B134" s="85"/>
      <c r="C134" s="28" t="s">
        <v>10</v>
      </c>
      <c r="D134" s="193" t="s">
        <v>59</v>
      </c>
      <c r="E134" s="72" t="s">
        <v>64</v>
      </c>
      <c r="F134" s="8"/>
    </row>
    <row r="135" spans="1:6" ht="8.1" customHeight="1" x14ac:dyDescent="0.25">
      <c r="A135" s="86"/>
      <c r="B135" s="87"/>
      <c r="C135" s="3"/>
      <c r="D135" s="194"/>
      <c r="E135" s="73" t="s">
        <v>64</v>
      </c>
      <c r="F135" s="13"/>
    </row>
    <row r="136" spans="1:6" ht="20.100000000000001" customHeight="1" x14ac:dyDescent="0.25">
      <c r="A136" s="88" t="str">
        <f ca="1">OFFSET($C136,0,form_lang-1)</f>
        <v>Kontaktperson i Deres virksomhed</v>
      </c>
      <c r="B136" s="89"/>
      <c r="C136" s="54" t="s">
        <v>11</v>
      </c>
      <c r="D136" s="195" t="s">
        <v>63</v>
      </c>
      <c r="E136" s="74" t="s">
        <v>64</v>
      </c>
      <c r="F136" s="13"/>
    </row>
    <row r="137" spans="1:6" x14ac:dyDescent="0.25">
      <c r="A137" s="83"/>
      <c r="B137" s="87" t="str">
        <f ca="1">OFFSET($C137,0,form_lang-1)</f>
        <v>Navn:</v>
      </c>
      <c r="C137" s="2" t="s">
        <v>12</v>
      </c>
      <c r="D137" s="181" t="s">
        <v>60</v>
      </c>
      <c r="E137" s="71" t="s">
        <v>64</v>
      </c>
    </row>
    <row r="138" spans="1:6" x14ac:dyDescent="0.25">
      <c r="A138" s="86"/>
      <c r="B138" s="90" t="s">
        <v>316</v>
      </c>
      <c r="C138" s="43"/>
      <c r="D138" s="196"/>
      <c r="E138" s="75" t="s">
        <v>64</v>
      </c>
    </row>
    <row r="139" spans="1:6" ht="8.1" customHeight="1" x14ac:dyDescent="0.25">
      <c r="A139" s="91"/>
      <c r="B139" s="92"/>
      <c r="E139" s="76" t="s">
        <v>64</v>
      </c>
    </row>
    <row r="140" spans="1:6" x14ac:dyDescent="0.25">
      <c r="A140" s="83"/>
      <c r="B140" s="87" t="str">
        <f ca="1">OFFSET($C140,0,form_lang-1)</f>
        <v>Telefonnummer:</v>
      </c>
      <c r="C140" s="3" t="s">
        <v>28</v>
      </c>
      <c r="D140" s="194" t="s">
        <v>61</v>
      </c>
      <c r="E140" s="71" t="s">
        <v>64</v>
      </c>
    </row>
    <row r="141" spans="1:6" x14ac:dyDescent="0.25">
      <c r="A141" s="86"/>
      <c r="B141" s="111">
        <v>11223344</v>
      </c>
      <c r="C141" s="43"/>
      <c r="D141" s="196"/>
      <c r="E141" s="75" t="s">
        <v>64</v>
      </c>
    </row>
    <row r="142" spans="1:6" ht="8.1" customHeight="1" x14ac:dyDescent="0.25">
      <c r="A142" s="91"/>
      <c r="B142" s="92"/>
      <c r="E142" s="77" t="s">
        <v>64</v>
      </c>
    </row>
    <row r="143" spans="1:6" x14ac:dyDescent="0.25">
      <c r="A143" s="83"/>
      <c r="B143" s="87" t="str">
        <f ca="1">OFFSET($C143,0,form_lang-1)</f>
        <v>E-post:</v>
      </c>
      <c r="C143" s="2" t="s">
        <v>29</v>
      </c>
      <c r="D143" s="181" t="s">
        <v>62</v>
      </c>
      <c r="E143" s="71" t="s">
        <v>64</v>
      </c>
    </row>
    <row r="144" spans="1:6" x14ac:dyDescent="0.25">
      <c r="A144" s="86"/>
      <c r="B144" s="111" t="s">
        <v>333</v>
      </c>
      <c r="C144" s="43"/>
      <c r="D144" s="196"/>
      <c r="E144" s="75" t="s">
        <v>64</v>
      </c>
    </row>
    <row r="145" spans="1:6" ht="8.1" customHeight="1" thickBot="1" x14ac:dyDescent="0.3">
      <c r="A145" s="93"/>
      <c r="B145" s="94"/>
      <c r="C145" s="5"/>
      <c r="D145" s="197"/>
      <c r="E145" s="36" t="s">
        <v>64</v>
      </c>
    </row>
    <row r="146" spans="1:6" ht="8.1" customHeight="1" x14ac:dyDescent="0.25">
      <c r="B146" s="4"/>
    </row>
    <row r="147" spans="1:6" ht="6.75" customHeight="1" thickBot="1" x14ac:dyDescent="0.3">
      <c r="A147" s="15"/>
      <c r="B147" s="15"/>
      <c r="C147" s="15"/>
      <c r="D147" s="79"/>
      <c r="E147" s="63" t="s">
        <v>64</v>
      </c>
    </row>
    <row r="148" spans="1:6" ht="21.75" thickBot="1" x14ac:dyDescent="0.4">
      <c r="A148" s="84" t="str">
        <f ca="1">OFFSET($C148,0,form_lang-1)</f>
        <v xml:space="preserve">Danmarks Statistik </v>
      </c>
      <c r="B148" s="188"/>
      <c r="C148" s="28" t="s">
        <v>121</v>
      </c>
      <c r="D148" s="193" t="s">
        <v>122</v>
      </c>
      <c r="E148" s="72" t="s">
        <v>64</v>
      </c>
      <c r="F148" s="8"/>
    </row>
    <row r="149" spans="1:6" ht="8.1" customHeight="1" thickBot="1" x14ac:dyDescent="0.3">
      <c r="A149" s="99"/>
      <c r="B149" s="98"/>
      <c r="C149" s="3"/>
      <c r="D149" s="194"/>
      <c r="E149" s="73" t="s">
        <v>64</v>
      </c>
      <c r="F149" s="13"/>
    </row>
    <row r="150" spans="1:6" ht="15.75" thickBot="1" x14ac:dyDescent="0.3">
      <c r="A150" s="97"/>
      <c r="B150" s="96" t="str">
        <f ca="1">OFFSET($C150,0,form_lang-1)</f>
        <v>Dato for godkendelse af årsrapporten: ÅÅÅÅ-MM-DD</v>
      </c>
      <c r="C150" s="39" t="s">
        <v>317</v>
      </c>
      <c r="D150" s="80" t="s">
        <v>318</v>
      </c>
      <c r="E150" s="63" t="s">
        <v>64</v>
      </c>
      <c r="F150" s="95" t="s">
        <v>559</v>
      </c>
    </row>
    <row r="151" spans="1:6" ht="8.1" customHeight="1" thickBot="1" x14ac:dyDescent="0.3">
      <c r="A151" s="100"/>
      <c r="B151" s="3"/>
      <c r="C151" s="16"/>
      <c r="D151" s="118"/>
      <c r="E151" s="73" t="s">
        <v>64</v>
      </c>
      <c r="F151" s="13"/>
    </row>
    <row r="152" spans="1:6" ht="15.75" thickBot="1" x14ac:dyDescent="0.3">
      <c r="A152" s="15"/>
      <c r="B152" s="17" t="str">
        <f ca="1">OFFSET($C152,0,form_lang-1)</f>
        <v>Ønsker tilbagemelding</v>
      </c>
      <c r="C152" s="39" t="s">
        <v>90</v>
      </c>
      <c r="D152" s="80" t="s">
        <v>124</v>
      </c>
      <c r="E152" s="63" t="s">
        <v>64</v>
      </c>
      <c r="F152" s="295" t="s">
        <v>541</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F3" sqref="F3"/>
    </sheetView>
  </sheetViews>
  <sheetFormatPr defaultColWidth="9.140625" defaultRowHeight="15" outlineLevelCol="1" x14ac:dyDescent="0.25"/>
  <cols>
    <col min="1" max="1" width="9.42578125" style="3" customWidth="1"/>
    <col min="2" max="2" width="112.7109375" style="157" customWidth="1"/>
    <col min="3" max="3" width="104.5703125" style="181" hidden="1" customWidth="1" outlineLevel="1"/>
    <col min="4" max="4" width="92.42578125" style="181"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2" t="str">
        <f ca="1">OFFSET($C1,0,E1-1)</f>
        <v>Regnskabsstatistik</v>
      </c>
      <c r="B1" s="294"/>
      <c r="C1" s="163" t="s">
        <v>320</v>
      </c>
      <c r="D1" s="163" t="s">
        <v>561</v>
      </c>
      <c r="E1" s="149">
        <v>1</v>
      </c>
    </row>
    <row r="2" spans="1:5" ht="21.95" customHeight="1" x14ac:dyDescent="0.35">
      <c r="A2" s="161" t="str">
        <f ca="1">OFFSET($C2,0,$E$1-1)</f>
        <v>Resultatopgørelse</v>
      </c>
      <c r="B2" s="156"/>
      <c r="C2" s="164" t="s">
        <v>0</v>
      </c>
      <c r="D2" s="164" t="s">
        <v>50</v>
      </c>
      <c r="E2" s="66" t="s">
        <v>64</v>
      </c>
    </row>
    <row r="3" spans="1:5" ht="66.75" customHeight="1" x14ac:dyDescent="0.25">
      <c r="A3" s="16"/>
      <c r="B3" s="131"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1" t="s">
        <v>562</v>
      </c>
      <c r="D3" s="152" t="s">
        <v>563</v>
      </c>
      <c r="E3" s="65" t="s">
        <v>64</v>
      </c>
    </row>
    <row r="4" spans="1:5" ht="21.95" customHeight="1" x14ac:dyDescent="0.3">
      <c r="A4" s="218" t="str">
        <f ca="1">OFFSET($C4,0,$E$1-1)</f>
        <v>Ordinær drift, før finansielle poster</v>
      </c>
      <c r="B4" s="153"/>
      <c r="C4" s="165" t="s">
        <v>26</v>
      </c>
      <c r="D4" s="165" t="s">
        <v>51</v>
      </c>
      <c r="E4" s="67" t="s">
        <v>64</v>
      </c>
    </row>
    <row r="5" spans="1:5" ht="15.75" x14ac:dyDescent="0.25">
      <c r="A5" s="204">
        <v>1</v>
      </c>
      <c r="B5" s="206" t="str">
        <f t="shared" ca="1" si="0"/>
        <v>Nettoomsætning (efter fradrag af prisnedslag, merværdi- og punktafgifter)</v>
      </c>
      <c r="C5" s="80" t="s">
        <v>34</v>
      </c>
      <c r="D5" s="80" t="s">
        <v>564</v>
      </c>
      <c r="E5" s="4"/>
    </row>
    <row r="6" spans="1:5" ht="16.5" customHeight="1" x14ac:dyDescent="0.25">
      <c r="A6" s="145">
        <v>2</v>
      </c>
      <c r="B6" s="203" t="str">
        <f t="shared" ca="1" si="0"/>
        <v xml:space="preserve">Arbejde udført for egen regning og opført under aktiver som tilgang
</v>
      </c>
      <c r="C6" s="200" t="s">
        <v>492</v>
      </c>
      <c r="D6" s="57" t="s">
        <v>486</v>
      </c>
      <c r="E6" s="4"/>
    </row>
    <row r="7" spans="1:5" ht="127.5" customHeight="1" x14ac:dyDescent="0.25">
      <c r="A7" s="204"/>
      <c r="B7" s="143" t="str">
        <f t="shared" ca="1" si="0"/>
        <v>Medtages: 
• Omkostninger for egen regning til materialer, egne lønninger m.v. til forbedring af egne bygninger, maskiner, udvikling af software o.l. 
Medtages ikke: 
• Køb af andres forbedring af virksomhedens bygninger, maskiner, udvikling af software o.l.</v>
      </c>
      <c r="C7" s="200" t="s">
        <v>402</v>
      </c>
      <c r="D7" s="200" t="s">
        <v>565</v>
      </c>
      <c r="E7" s="4"/>
    </row>
    <row r="8" spans="1:5" ht="34.5" customHeight="1" x14ac:dyDescent="0.25">
      <c r="A8" s="139">
        <v>3</v>
      </c>
      <c r="B8" s="160" t="str">
        <f t="shared" ca="1" si="0"/>
        <v xml:space="preserve">Andre driftsindtægter 
</v>
      </c>
      <c r="C8" s="200" t="s">
        <v>384</v>
      </c>
      <c r="D8" s="200" t="s">
        <v>383</v>
      </c>
      <c r="E8" s="4"/>
    </row>
    <row r="9" spans="1:5" ht="124.5" customHeight="1" x14ac:dyDescent="0.25">
      <c r="A9" s="145"/>
      <c r="B9" s="143"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200" t="s">
        <v>566</v>
      </c>
      <c r="D9" s="200" t="s">
        <v>567</v>
      </c>
      <c r="E9" s="4"/>
    </row>
    <row r="10" spans="1:5" ht="20.25" customHeight="1" x14ac:dyDescent="0.25">
      <c r="A10" s="139">
        <v>4</v>
      </c>
      <c r="B10" s="160" t="str">
        <f t="shared" ca="1" si="0"/>
        <v>Forbrug af varer (materialer)</v>
      </c>
      <c r="C10" s="200" t="s">
        <v>493</v>
      </c>
      <c r="D10" s="200" t="s">
        <v>568</v>
      </c>
      <c r="E10" s="4"/>
    </row>
    <row r="11" spans="1:5" ht="165" x14ac:dyDescent="0.25">
      <c r="A11" s="145"/>
      <c r="B11" s="143"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200" t="s">
        <v>569</v>
      </c>
      <c r="D11" s="200" t="s">
        <v>570</v>
      </c>
      <c r="E11" s="4"/>
    </row>
    <row r="12" spans="1:5" ht="17.25" customHeight="1" x14ac:dyDescent="0.25">
      <c r="A12" s="139">
        <v>5</v>
      </c>
      <c r="B12" s="160" t="str">
        <f t="shared" ca="1" si="0"/>
        <v>Køb af underentrepriser/underleverandører</v>
      </c>
      <c r="C12" s="200" t="s">
        <v>385</v>
      </c>
      <c r="D12" s="200" t="s">
        <v>52</v>
      </c>
      <c r="E12" s="4"/>
    </row>
    <row r="13" spans="1:5" ht="66.75" customHeight="1" x14ac:dyDescent="0.25">
      <c r="A13" s="145"/>
      <c r="B13" s="143"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200" t="s">
        <v>571</v>
      </c>
      <c r="D13" s="296" t="s">
        <v>572</v>
      </c>
      <c r="E13" s="4"/>
    </row>
    <row r="14" spans="1:5" ht="18" customHeight="1" x14ac:dyDescent="0.25">
      <c r="A14" s="139">
        <v>6</v>
      </c>
      <c r="B14" s="160" t="str">
        <f t="shared" ca="1" si="0"/>
        <v>Omkostninger til husleje (ekskl. varme og el)</v>
      </c>
      <c r="C14" s="200" t="s">
        <v>386</v>
      </c>
      <c r="D14" s="200" t="s">
        <v>387</v>
      </c>
      <c r="E14" s="4"/>
    </row>
    <row r="15" spans="1:5" ht="169.5" customHeight="1" x14ac:dyDescent="0.25">
      <c r="A15" s="145"/>
      <c r="B15" s="143"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200" t="s">
        <v>573</v>
      </c>
      <c r="D15" s="200" t="s">
        <v>574</v>
      </c>
      <c r="E15" s="4"/>
    </row>
    <row r="16" spans="1:5" ht="18.75" customHeight="1" x14ac:dyDescent="0.25">
      <c r="A16" s="139">
        <v>7</v>
      </c>
      <c r="B16" s="160" t="str">
        <f t="shared" ca="1" si="0"/>
        <v>Omkostninger til anskaffelse af småinventar/driftsmidler med kort levetid</v>
      </c>
      <c r="C16" s="200" t="s">
        <v>388</v>
      </c>
      <c r="D16" s="57" t="s">
        <v>575</v>
      </c>
      <c r="E16" s="4"/>
    </row>
    <row r="17" spans="1:5" ht="48.75" customHeight="1" x14ac:dyDescent="0.25">
      <c r="A17" s="145"/>
      <c r="B17" s="143" t="str">
        <f t="shared" ca="1" si="0"/>
        <v>• Udgifter til anskaffelser, der udgiftsføres fuldt ud over resultatopgørelsen i købsåret, dvs. straksafskrives.</v>
      </c>
      <c r="C17" s="200" t="s">
        <v>576</v>
      </c>
      <c r="D17" s="200" t="s">
        <v>577</v>
      </c>
      <c r="E17" s="4"/>
    </row>
    <row r="18" spans="1:5" ht="22.5" customHeight="1" x14ac:dyDescent="0.25">
      <c r="A18" s="139">
        <v>8</v>
      </c>
      <c r="B18" s="160" t="str">
        <f t="shared" ca="1" si="0"/>
        <v>Omkostninger til leje af arbejdskraft fra andet firma (fx vikarbureau)</v>
      </c>
      <c r="C18" s="200" t="s">
        <v>66</v>
      </c>
      <c r="D18" s="57" t="s">
        <v>466</v>
      </c>
      <c r="E18" s="4"/>
    </row>
    <row r="19" spans="1:5" ht="122.25" customHeight="1" x14ac:dyDescent="0.25">
      <c r="A19" s="145"/>
      <c r="B19" s="143"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1" t="s">
        <v>578</v>
      </c>
      <c r="D19" s="201" t="s">
        <v>579</v>
      </c>
      <c r="E19" s="4"/>
    </row>
    <row r="20" spans="1:5" ht="20.25" customHeight="1" x14ac:dyDescent="0.25">
      <c r="A20" s="139">
        <v>9</v>
      </c>
      <c r="B20" s="160" t="str">
        <f t="shared" ca="1" si="0"/>
        <v xml:space="preserve">Omkostninger til langtidsleje og operationel leasing
</v>
      </c>
      <c r="C20" s="201" t="s">
        <v>389</v>
      </c>
      <c r="D20" s="48" t="s">
        <v>53</v>
      </c>
      <c r="E20" s="4"/>
    </row>
    <row r="21" spans="1:5" ht="18" customHeight="1" x14ac:dyDescent="0.25">
      <c r="A21" s="145"/>
      <c r="B21" s="143" t="str">
        <f t="shared" ca="1" si="0"/>
        <v>Som ikke er IFRS16 leasing.</v>
      </c>
      <c r="C21" s="201" t="s">
        <v>580</v>
      </c>
      <c r="D21" s="48" t="s">
        <v>581</v>
      </c>
      <c r="E21" s="4"/>
    </row>
    <row r="22" spans="1:5" ht="19.5" customHeight="1" x14ac:dyDescent="0.25">
      <c r="A22" s="139">
        <v>10</v>
      </c>
      <c r="B22" s="160" t="str">
        <f t="shared" ref="B22:B100" ca="1" si="1">OFFSET($C22,0,$E$1-1)</f>
        <v>Tab på debitorer (konstaterede tab og ændringer i hensættelse) (+/-)</v>
      </c>
      <c r="C22" s="201" t="s">
        <v>325</v>
      </c>
      <c r="D22" s="48" t="s">
        <v>467</v>
      </c>
      <c r="E22" s="4"/>
    </row>
    <row r="23" spans="1:5" ht="57" customHeight="1" x14ac:dyDescent="0.25">
      <c r="A23" s="145"/>
      <c r="B23" s="143" t="str">
        <f t="shared" ca="1" si="1"/>
        <v>• Konstaterede tab.
• Hensættelser til imødegåelse af tab på debitorer.
• Regulering af hensættelse til tab på debitorer (deriblandt tilbageførsel af tidligere hensættelser).</v>
      </c>
      <c r="C23" s="201" t="s">
        <v>582</v>
      </c>
      <c r="D23" s="201" t="s">
        <v>583</v>
      </c>
      <c r="E23" s="4"/>
    </row>
    <row r="24" spans="1:5" ht="18" customHeight="1" x14ac:dyDescent="0.25">
      <c r="A24" s="139">
        <v>11</v>
      </c>
      <c r="B24" s="160" t="str">
        <f t="shared" ca="1" si="1"/>
        <v xml:space="preserve">Eksterne omkostninger i øvrigt (bortset fra poster af sekundær karakter)
</v>
      </c>
      <c r="C24" s="201" t="s">
        <v>390</v>
      </c>
      <c r="D24" s="201" t="s">
        <v>584</v>
      </c>
      <c r="E24" s="4"/>
    </row>
    <row r="25" spans="1:5" ht="48" customHeight="1" x14ac:dyDescent="0.25">
      <c r="A25" s="145"/>
      <c r="B25" s="143" t="str">
        <f t="shared" ca="1" si="1"/>
        <v>Udgifter til køretøjer, reparation, vedligeholdelse, rengøring, uddannelse, arbejdstøj, kontorartikler, telefon, revisor , forsikringer o.l.</v>
      </c>
      <c r="C25" s="201" t="s">
        <v>585</v>
      </c>
      <c r="D25" s="201" t="s">
        <v>586</v>
      </c>
      <c r="E25" s="4"/>
    </row>
    <row r="26" spans="1:5" ht="17.25" customHeight="1" x14ac:dyDescent="0.25">
      <c r="A26" s="139">
        <v>12</v>
      </c>
      <c r="B26" s="160" t="str">
        <f t="shared" ca="1" si="1"/>
        <v xml:space="preserve">Lønninger og gager
</v>
      </c>
      <c r="C26" s="201" t="s">
        <v>391</v>
      </c>
      <c r="D26" s="201" t="s">
        <v>392</v>
      </c>
      <c r="E26" s="4"/>
    </row>
    <row r="27" spans="1:5" ht="188.25" customHeight="1" x14ac:dyDescent="0.25">
      <c r="A27" s="145"/>
      <c r="B27" s="143"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1" t="s">
        <v>587</v>
      </c>
      <c r="D27" s="201" t="s">
        <v>588</v>
      </c>
      <c r="E27" s="4"/>
    </row>
    <row r="28" spans="1:5" ht="17.25" customHeight="1" x14ac:dyDescent="0.25">
      <c r="A28" s="139">
        <v>13</v>
      </c>
      <c r="B28" s="155" t="str">
        <f t="shared" ca="1" si="1"/>
        <v>Pensionsomkostninger</v>
      </c>
      <c r="C28" s="201" t="s">
        <v>68</v>
      </c>
      <c r="D28" s="48" t="s">
        <v>393</v>
      </c>
      <c r="E28" s="4"/>
    </row>
    <row r="29" spans="1:5" ht="48" customHeight="1" x14ac:dyDescent="0.25">
      <c r="A29" s="145"/>
      <c r="B29" s="143" t="str">
        <f t="shared" ca="1" si="1"/>
        <v>• Arbejdsgiverens bidrag til de ansattes pensionsordninger i form af overenskomstaftale pensionsordninger, firmapensionordninger o.l.
• Pensionsudbetalinger til fratrådte medarbejdere.</v>
      </c>
      <c r="C29" s="201" t="s">
        <v>589</v>
      </c>
      <c r="D29" s="201" t="s">
        <v>590</v>
      </c>
      <c r="E29" s="4"/>
    </row>
    <row r="30" spans="1:5" ht="20.25" customHeight="1" x14ac:dyDescent="0.25">
      <c r="A30" s="139">
        <v>14</v>
      </c>
      <c r="B30" s="160" t="str">
        <f t="shared" ca="1" si="1"/>
        <v>Andre omkostninger til social sikring</v>
      </c>
      <c r="C30" s="201" t="s">
        <v>395</v>
      </c>
      <c r="D30" s="201" t="s">
        <v>394</v>
      </c>
      <c r="E30" s="4"/>
    </row>
    <row r="31" spans="1:5" ht="33" customHeight="1" x14ac:dyDescent="0.25">
      <c r="A31" s="145"/>
      <c r="B31" s="143" t="str">
        <f t="shared" ca="1" si="1"/>
        <v>• Arbejdsgiverens bidrag til ATP, AER, BST etc. og personaleforsikringer i form af syge-, arbejdsskade- ulykkes og livsforsikringer mm.</v>
      </c>
      <c r="C31" s="201" t="s">
        <v>468</v>
      </c>
      <c r="D31" s="201" t="s">
        <v>465</v>
      </c>
      <c r="E31" s="4"/>
    </row>
    <row r="32" spans="1:5" ht="21" customHeight="1" x14ac:dyDescent="0.25">
      <c r="A32" s="139">
        <v>15</v>
      </c>
      <c r="B32" s="160" t="str">
        <f t="shared" ca="1" si="1"/>
        <v>Afskrivninger af materielle og immaterielle anlægsaktiver</v>
      </c>
      <c r="C32" s="201" t="s">
        <v>125</v>
      </c>
      <c r="D32" s="48" t="s">
        <v>400</v>
      </c>
      <c r="E32" s="4"/>
    </row>
    <row r="33" spans="1:5" ht="105" customHeight="1" x14ac:dyDescent="0.25">
      <c r="A33" s="145"/>
      <c r="B33" s="143"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1" t="s">
        <v>591</v>
      </c>
      <c r="D33" s="201" t="s">
        <v>592</v>
      </c>
      <c r="E33" s="4"/>
    </row>
    <row r="34" spans="1:5" ht="20.25" customHeight="1" x14ac:dyDescent="0.25">
      <c r="A34" s="139">
        <v>16</v>
      </c>
      <c r="B34" s="160" t="str">
        <f t="shared" ca="1" si="1"/>
        <v>Nedskrivninger af materielle og immaterielle anlægsaktiver</v>
      </c>
      <c r="C34" s="201" t="s">
        <v>126</v>
      </c>
      <c r="D34" s="48" t="s">
        <v>469</v>
      </c>
      <c r="E34" s="4"/>
    </row>
    <row r="35" spans="1:5" ht="107.25" customHeight="1" x14ac:dyDescent="0.25">
      <c r="A35" s="145"/>
      <c r="B35" s="143"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1" t="s">
        <v>593</v>
      </c>
      <c r="D35" s="201" t="s">
        <v>594</v>
      </c>
      <c r="E35" s="4"/>
    </row>
    <row r="36" spans="1:5" ht="15.75" customHeight="1" x14ac:dyDescent="0.25">
      <c r="A36" s="139">
        <v>17</v>
      </c>
      <c r="B36" s="160" t="str">
        <f t="shared" ca="1" si="1"/>
        <v xml:space="preserve">Nedskrivninger af omsætningsaktiver (bortset fra finansielle omsætningsaktiver)
</v>
      </c>
      <c r="C36" s="200" t="s">
        <v>396</v>
      </c>
      <c r="D36" s="200" t="s">
        <v>595</v>
      </c>
      <c r="E36" s="4"/>
    </row>
    <row r="37" spans="1:5" ht="109.5" customHeight="1" x14ac:dyDescent="0.25">
      <c r="A37" s="145"/>
      <c r="B37" s="143"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1" t="s">
        <v>596</v>
      </c>
      <c r="D37" s="201" t="s">
        <v>597</v>
      </c>
      <c r="E37" s="4"/>
    </row>
    <row r="38" spans="1:5" ht="18.75" customHeight="1" x14ac:dyDescent="0.25">
      <c r="A38" s="139">
        <v>18</v>
      </c>
      <c r="B38" s="160" t="str">
        <f t="shared" ca="1" si="1"/>
        <v xml:space="preserve">Sekundære omkostninger
</v>
      </c>
      <c r="C38" s="201" t="s">
        <v>397</v>
      </c>
      <c r="D38" s="48" t="s">
        <v>76</v>
      </c>
      <c r="E38" s="4"/>
    </row>
    <row r="39" spans="1:5" ht="81.75" customHeight="1" x14ac:dyDescent="0.25">
      <c r="A39" s="145"/>
      <c r="B39" s="143" t="str">
        <f t="shared" ca="1" si="1"/>
        <v>• Tab af salg af immaterielle og materielle anlægsafgifter, udgifter til erstatninger o.l.
• Udgifter på omsætningsejendomme (hvis ejendomme ikke er primær driftsaktivitet). Indtægt angives i pkt. 3.</v>
      </c>
      <c r="C39" s="202" t="s">
        <v>598</v>
      </c>
      <c r="D39" s="202" t="s">
        <v>599</v>
      </c>
      <c r="E39" s="4"/>
    </row>
    <row r="40" spans="1:5" s="7" customFormat="1" ht="15.75" x14ac:dyDescent="0.25">
      <c r="A40" s="119">
        <v>19</v>
      </c>
      <c r="B40" s="160" t="str">
        <f t="shared" ca="1" si="1"/>
        <v>Ordinært driftsresultat før finansielle poster iht. årsregnskabet</v>
      </c>
      <c r="C40" s="166" t="s">
        <v>25</v>
      </c>
      <c r="D40" s="166" t="s">
        <v>77</v>
      </c>
    </row>
    <row r="41" spans="1:5" ht="21.95" customHeight="1" x14ac:dyDescent="0.3">
      <c r="A41" s="218" t="str">
        <f ca="1">OFFSET($C41,0,$E$1-1)</f>
        <v>Finansielle poster</v>
      </c>
      <c r="B41" s="143"/>
      <c r="C41" s="167" t="s">
        <v>1</v>
      </c>
      <c r="D41" s="167" t="s">
        <v>55</v>
      </c>
      <c r="E41" s="4"/>
    </row>
    <row r="42" spans="1:5" ht="18.75" customHeight="1" x14ac:dyDescent="0.25">
      <c r="A42" s="139">
        <v>20</v>
      </c>
      <c r="B42" s="155" t="str">
        <f t="shared" ca="1" si="1"/>
        <v>Indtægter af kapitalandele og øvrigt udbytte af finansielle anlægsaktiver</v>
      </c>
      <c r="C42" s="202" t="s">
        <v>600</v>
      </c>
      <c r="D42" s="202" t="s">
        <v>601</v>
      </c>
      <c r="E42" s="4"/>
    </row>
    <row r="43" spans="1:5" ht="94.5" customHeight="1" x14ac:dyDescent="0.25">
      <c r="A43" s="145"/>
      <c r="B43" s="143"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2" t="s">
        <v>602</v>
      </c>
      <c r="D43" s="202" t="s">
        <v>603</v>
      </c>
      <c r="E43" s="4"/>
    </row>
    <row r="44" spans="1:5" ht="21.75" customHeight="1" x14ac:dyDescent="0.25">
      <c r="A44" s="139">
        <v>21</v>
      </c>
      <c r="B44" s="155" t="str">
        <f t="shared" ca="1" si="1"/>
        <v xml:space="preserve">Renteindtægter o.l. af finansielle anlægsaktiver og omsætningsaktiver
</v>
      </c>
      <c r="C44" s="201" t="s">
        <v>398</v>
      </c>
      <c r="D44" s="201" t="s">
        <v>604</v>
      </c>
      <c r="E44" s="4"/>
    </row>
    <row r="45" spans="1:5" ht="64.5" customHeight="1" x14ac:dyDescent="0.25">
      <c r="A45" s="145"/>
      <c r="B45" s="143" t="str">
        <f t="shared" ca="1" si="1"/>
        <v>• Af tilgodehavende, obligationer samt andre værdipapirer og likvide beholdninger.</v>
      </c>
      <c r="C45" s="201" t="s">
        <v>605</v>
      </c>
      <c r="D45" s="201" t="s">
        <v>606</v>
      </c>
      <c r="E45" s="4"/>
    </row>
    <row r="46" spans="1:5" ht="17.25" customHeight="1" x14ac:dyDescent="0.25">
      <c r="A46" s="139">
        <v>22</v>
      </c>
      <c r="B46" s="155" t="str">
        <f t="shared" ca="1" si="1"/>
        <v xml:space="preserve">Nedskrivning af finansielle anlægs- og omsætningsaktiver
</v>
      </c>
      <c r="C46" s="201" t="s">
        <v>399</v>
      </c>
      <c r="D46" s="201" t="s">
        <v>607</v>
      </c>
      <c r="E46" s="4"/>
    </row>
    <row r="47" spans="1:5" ht="34.5" customHeight="1" x14ac:dyDescent="0.25">
      <c r="A47" s="145"/>
      <c r="B47" s="143" t="str">
        <f t="shared" ca="1" si="1"/>
        <v>• Nedskrivninger, hvor aktivets værdi permanent antages at være lavere end  anskaffelses- eller kostprisen ( fx negativ udbytte og negativ værdiregulering).</v>
      </c>
      <c r="C47" s="201" t="s">
        <v>608</v>
      </c>
      <c r="D47" s="201" t="s">
        <v>609</v>
      </c>
      <c r="E47" s="4"/>
    </row>
    <row r="48" spans="1:5" ht="14.25" customHeight="1" x14ac:dyDescent="0.25">
      <c r="A48" s="139">
        <v>23</v>
      </c>
      <c r="B48" s="155" t="str">
        <f t="shared" ca="1" si="1"/>
        <v xml:space="preserve">Renteomkostninger o.l. af finansielle anlægsaktiver og omsætningsaktiver
</v>
      </c>
      <c r="C48" s="201" t="s">
        <v>507</v>
      </c>
      <c r="D48" s="201" t="s">
        <v>610</v>
      </c>
      <c r="E48" s="4"/>
    </row>
    <row r="49" spans="1:5" ht="27" customHeight="1" x14ac:dyDescent="0.25">
      <c r="A49" s="145"/>
      <c r="B49" s="143" t="str">
        <f t="shared" ca="1" si="1"/>
        <v>• Af tilgodehavende, obligationer samt andre værdipapirer og likvide beholdninger.</v>
      </c>
      <c r="C49" s="202" t="s">
        <v>605</v>
      </c>
      <c r="D49" s="202" t="s">
        <v>611</v>
      </c>
      <c r="E49" s="4"/>
    </row>
    <row r="50" spans="1:5" s="7" customFormat="1" ht="15.75" x14ac:dyDescent="0.25">
      <c r="A50" s="205">
        <v>24</v>
      </c>
      <c r="B50" s="206" t="str">
        <f t="shared" ca="1" si="1"/>
        <v>Ordinært resultat, før skat (+/-)</v>
      </c>
      <c r="C50" s="166" t="s">
        <v>323</v>
      </c>
      <c r="D50" s="166" t="s">
        <v>324</v>
      </c>
    </row>
    <row r="51" spans="1:5" ht="20.100000000000001" customHeight="1" x14ac:dyDescent="0.25">
      <c r="A51" s="125" t="str">
        <f ca="1">OFFSET($C51,0,$E$1-1)</f>
        <v>Skatter</v>
      </c>
      <c r="B51" s="202"/>
      <c r="C51" s="168" t="s">
        <v>2</v>
      </c>
      <c r="D51" s="168" t="s">
        <v>54</v>
      </c>
      <c r="E51" s="4"/>
    </row>
    <row r="52" spans="1:5" x14ac:dyDescent="0.25">
      <c r="A52" s="145">
        <v>25</v>
      </c>
      <c r="B52" s="143" t="str">
        <f t="shared" ca="1" si="1"/>
        <v>Selskabsskat mv. af ordinært resultat (+/-)</v>
      </c>
      <c r="C52" s="169" t="s">
        <v>83</v>
      </c>
      <c r="D52" s="169" t="s">
        <v>612</v>
      </c>
      <c r="E52" s="4"/>
    </row>
    <row r="53" spans="1:5" ht="20.100000000000001" customHeight="1" x14ac:dyDescent="0.25">
      <c r="A53" s="125" t="str">
        <f ca="1">OFFSET($C53,0,$E$1-1)</f>
        <v>Årets resultat</v>
      </c>
      <c r="B53" s="202"/>
      <c r="C53" s="168" t="s">
        <v>30</v>
      </c>
      <c r="D53" s="168" t="s">
        <v>78</v>
      </c>
      <c r="E53" s="4"/>
    </row>
    <row r="54" spans="1:5" s="7" customFormat="1" ht="21.95" customHeight="1" thickBot="1" x14ac:dyDescent="0.3">
      <c r="A54" s="212">
        <v>26</v>
      </c>
      <c r="B54" s="207" t="str">
        <f t="shared" ca="1" si="1"/>
        <v>Årets resultat (+/-)</v>
      </c>
      <c r="C54" s="103" t="s">
        <v>321</v>
      </c>
      <c r="D54" s="103" t="s">
        <v>322</v>
      </c>
    </row>
    <row r="55" spans="1:5" s="7" customFormat="1" ht="9.9499999999999993" customHeight="1" thickTop="1" x14ac:dyDescent="0.25">
      <c r="A55" s="17"/>
      <c r="B55" s="117"/>
      <c r="C55" s="170"/>
      <c r="D55" s="170"/>
    </row>
    <row r="56" spans="1:5" ht="20.100000000000001" customHeight="1" x14ac:dyDescent="0.25">
      <c r="A56" s="50" t="str">
        <f ca="1">OFFSET($C56,0,$E$1-1)</f>
        <v>Resultatanvendelse</v>
      </c>
      <c r="B56" s="143"/>
      <c r="C56" s="168" t="s">
        <v>3</v>
      </c>
      <c r="D56" s="168" t="s">
        <v>56</v>
      </c>
      <c r="E56" s="4"/>
    </row>
    <row r="57" spans="1:5" x14ac:dyDescent="0.25">
      <c r="A57" s="139">
        <v>27</v>
      </c>
      <c r="B57" s="117" t="str">
        <f t="shared" ca="1" si="1"/>
        <v>Konsolidering, dvs. overførsel til (+) eller fra (-) egenkapitalen</v>
      </c>
      <c r="C57" s="171" t="s">
        <v>31</v>
      </c>
      <c r="D57" s="171" t="s">
        <v>326</v>
      </c>
      <c r="E57" s="4"/>
    </row>
    <row r="58" spans="1:5" x14ac:dyDescent="0.25">
      <c r="A58" s="139"/>
      <c r="B58" s="202"/>
      <c r="C58" s="171"/>
      <c r="D58" s="171"/>
      <c r="E58" s="4"/>
    </row>
    <row r="59" spans="1:5" ht="30" x14ac:dyDescent="0.25">
      <c r="A59" s="139">
        <v>28</v>
      </c>
      <c r="B59" s="117" t="str">
        <f t="shared" ca="1" si="1"/>
        <v>Udbytte, ekstraordinær udbytte, udbetaling til indehavere, efterbetaling til andelshavere og anden udlodning
Udbetalt eller deklareret</v>
      </c>
      <c r="C59" s="78" t="s">
        <v>112</v>
      </c>
      <c r="D59" s="78" t="s">
        <v>613</v>
      </c>
      <c r="E59" s="4"/>
    </row>
    <row r="60" spans="1:5" x14ac:dyDescent="0.25">
      <c r="A60" s="139"/>
      <c r="B60" s="202"/>
      <c r="C60" s="198"/>
      <c r="D60" s="198"/>
      <c r="E60" s="4"/>
    </row>
    <row r="61" spans="1:5" ht="6.75" customHeight="1" thickBot="1" x14ac:dyDescent="0.3">
      <c r="A61" s="18"/>
      <c r="B61" s="150"/>
      <c r="C61" s="118"/>
      <c r="D61" s="118"/>
      <c r="E61" s="4"/>
    </row>
    <row r="62" spans="1:5" s="11" customFormat="1" ht="21.95" customHeight="1" x14ac:dyDescent="0.3">
      <c r="A62" s="161" t="str">
        <f ca="1">OFFSET($C62,0,$E$1-1)</f>
        <v>Balance</v>
      </c>
      <c r="B62" s="117"/>
      <c r="C62" s="172" t="s">
        <v>4</v>
      </c>
      <c r="D62" s="172" t="s">
        <v>70</v>
      </c>
    </row>
    <row r="63" spans="1:5" ht="15.75" thickBot="1" x14ac:dyDescent="0.3">
      <c r="A63" s="22"/>
      <c r="B63" s="150"/>
      <c r="C63" s="173"/>
      <c r="D63" s="173" t="s">
        <v>64</v>
      </c>
      <c r="E63" s="4"/>
    </row>
    <row r="64" spans="1:5" ht="6.75" customHeight="1" x14ac:dyDescent="0.25">
      <c r="A64" s="16"/>
      <c r="B64" s="117"/>
      <c r="C64" s="139"/>
      <c r="D64" s="139"/>
      <c r="E64" s="4"/>
    </row>
    <row r="65" spans="1:5" ht="61.5" customHeight="1" x14ac:dyDescent="0.25">
      <c r="A65" s="16"/>
      <c r="B65" s="154"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2" t="s">
        <v>562</v>
      </c>
      <c r="D65" s="152" t="s">
        <v>563</v>
      </c>
      <c r="E65" s="4"/>
    </row>
    <row r="66" spans="1:5" ht="6.75" customHeight="1" x14ac:dyDescent="0.25">
      <c r="A66" s="16"/>
      <c r="B66" s="117"/>
      <c r="C66" s="118"/>
      <c r="D66" s="118"/>
      <c r="E66" s="4"/>
    </row>
    <row r="67" spans="1:5" s="7" customFormat="1" ht="9.9499999999999993" customHeight="1" x14ac:dyDescent="0.25">
      <c r="A67" s="17"/>
      <c r="B67" s="117"/>
      <c r="C67" s="170"/>
      <c r="D67" s="170"/>
    </row>
    <row r="68" spans="1:5" ht="20.100000000000001" customHeight="1" x14ac:dyDescent="0.3">
      <c r="A68" s="218" t="str">
        <f ca="1">OFFSET($C68,0,$E$1-1)</f>
        <v>Passiver</v>
      </c>
      <c r="B68" s="143"/>
      <c r="C68" s="168" t="s">
        <v>5</v>
      </c>
      <c r="D68" s="168" t="s">
        <v>72</v>
      </c>
      <c r="E68" s="4"/>
    </row>
    <row r="69" spans="1:5" ht="26.25" customHeight="1" thickBot="1" x14ac:dyDescent="0.3">
      <c r="A69" s="209">
        <v>55</v>
      </c>
      <c r="B69" s="151" t="str">
        <f t="shared" ca="1" si="1"/>
        <v>Egenkapital ultimo (+/-)</v>
      </c>
      <c r="C69" s="118" t="s">
        <v>327</v>
      </c>
      <c r="D69" s="118" t="s">
        <v>614</v>
      </c>
      <c r="E69" s="4"/>
    </row>
    <row r="70" spans="1:5" ht="8.1" customHeight="1" x14ac:dyDescent="0.25">
      <c r="A70" s="16"/>
      <c r="B70" s="117"/>
      <c r="C70" s="174"/>
      <c r="D70" s="174"/>
      <c r="E70" s="4"/>
    </row>
    <row r="71" spans="1:5" s="7" customFormat="1" ht="21.95" customHeight="1" thickBot="1" x14ac:dyDescent="0.3">
      <c r="A71" s="211">
        <v>61</v>
      </c>
      <c r="B71" s="162" t="str">
        <f t="shared" ca="1" si="1"/>
        <v>Passiver i alt</v>
      </c>
      <c r="C71" s="103" t="s">
        <v>32</v>
      </c>
      <c r="D71" s="103" t="s">
        <v>113</v>
      </c>
    </row>
    <row r="72" spans="1:5" s="7" customFormat="1" ht="9.9499999999999993" customHeight="1" thickTop="1" x14ac:dyDescent="0.25">
      <c r="A72" s="17"/>
      <c r="B72" s="117"/>
      <c r="C72" s="170"/>
      <c r="D72" s="170"/>
    </row>
    <row r="73" spans="1:5" ht="6.75" customHeight="1" thickBot="1" x14ac:dyDescent="0.3">
      <c r="A73" s="18"/>
      <c r="B73" s="150"/>
      <c r="C73" s="79"/>
      <c r="D73" s="79"/>
      <c r="E73" s="4"/>
    </row>
    <row r="74" spans="1:5" ht="21.95" customHeight="1" x14ac:dyDescent="0.3">
      <c r="A74" s="161" t="str">
        <f ca="1">OFFSET($C74,0,$E$1-1)</f>
        <v>Regnskabsårets investeringer</v>
      </c>
      <c r="B74" s="117"/>
      <c r="C74" s="174" t="s">
        <v>7</v>
      </c>
      <c r="D74" s="174" t="s">
        <v>79</v>
      </c>
      <c r="E74" s="4"/>
    </row>
    <row r="75" spans="1:5" ht="15.75" thickBot="1" x14ac:dyDescent="0.3">
      <c r="A75" s="18"/>
      <c r="B75" s="150">
        <f t="shared" ca="1" si="1"/>
        <v>0</v>
      </c>
      <c r="C75" s="175"/>
      <c r="D75" s="175" t="s">
        <v>64</v>
      </c>
      <c r="E75" s="4"/>
    </row>
    <row r="76" spans="1:5" ht="6.75" customHeight="1" x14ac:dyDescent="0.25">
      <c r="A76" s="16"/>
      <c r="B76" s="117"/>
      <c r="C76" s="176"/>
      <c r="D76" s="176"/>
      <c r="E76" s="4"/>
    </row>
    <row r="77" spans="1:5" x14ac:dyDescent="0.25">
      <c r="B77" s="184" t="str">
        <f t="shared" ca="1" si="1"/>
        <v>Investeringer omfatter alene aktiver, der er bestemt til firmaets vedvarende eje eller brug.</v>
      </c>
      <c r="C77" s="182" t="s">
        <v>6</v>
      </c>
      <c r="D77" s="152" t="s">
        <v>615</v>
      </c>
      <c r="E77" s="4"/>
    </row>
    <row r="78" spans="1:5" ht="6.75" customHeight="1" x14ac:dyDescent="0.25">
      <c r="A78" s="16"/>
      <c r="B78" s="117"/>
      <c r="C78" s="118"/>
      <c r="D78" s="118"/>
      <c r="E78" s="4"/>
    </row>
    <row r="79" spans="1:5" ht="20.100000000000001" customHeight="1" x14ac:dyDescent="0.25">
      <c r="A79" s="50" t="str">
        <f ca="1">OFFSET($C79,0,$E$1-1)</f>
        <v>Tilgang</v>
      </c>
      <c r="B79" s="143"/>
      <c r="C79" s="168" t="s">
        <v>8</v>
      </c>
      <c r="D79" s="168" t="s">
        <v>616</v>
      </c>
      <c r="E79" s="4"/>
    </row>
    <row r="80" spans="1:5" ht="6.75" customHeight="1" x14ac:dyDescent="0.25">
      <c r="A80" s="16"/>
      <c r="B80" s="117"/>
      <c r="C80" s="79"/>
      <c r="D80" s="79"/>
      <c r="E80" s="4"/>
    </row>
    <row r="81" spans="1:5" ht="54.75" customHeight="1" x14ac:dyDescent="0.25">
      <c r="A81" s="116"/>
      <c r="B81" s="185" t="str">
        <f t="shared" ca="1" si="1"/>
        <v>Under tilgang anføres værdien før bogføringsmæssige og finansielle reguleringer,
fx forskudsafskrivninger, kurstab og offentlige tilskud. 
Overførsel (som følge af færdiggørelse) fra pkt. 66 og 77 til andre punkter anses ikke for tilgang.</v>
      </c>
      <c r="C81" s="185" t="s">
        <v>111</v>
      </c>
      <c r="D81" s="185" t="s">
        <v>617</v>
      </c>
      <c r="E81" s="4"/>
    </row>
    <row r="82" spans="1:5" s="16" customFormat="1" ht="12.75" customHeight="1" x14ac:dyDescent="0.25">
      <c r="B82" s="117"/>
      <c r="C82" s="118"/>
      <c r="D82" s="118"/>
    </row>
    <row r="83" spans="1:5" ht="152.25" customHeight="1" x14ac:dyDescent="0.25">
      <c r="A83" s="16"/>
      <c r="B83" s="185"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5" t="s">
        <v>618</v>
      </c>
      <c r="D83" s="185" t="s">
        <v>619</v>
      </c>
      <c r="E83" s="4"/>
    </row>
    <row r="84" spans="1:5" s="46" customFormat="1" ht="9" customHeight="1" thickBot="1" x14ac:dyDescent="0.3">
      <c r="A84" s="18"/>
      <c r="B84" s="150"/>
      <c r="C84" s="168"/>
      <c r="D84" s="168"/>
    </row>
    <row r="85" spans="1:5" ht="42" customHeight="1" x14ac:dyDescent="0.25">
      <c r="A85" s="116"/>
      <c r="B85" s="217" t="str">
        <f t="shared" ca="1" si="1"/>
        <v>Immaterielle anlægsaktiver</v>
      </c>
      <c r="C85" s="177" t="s">
        <v>15</v>
      </c>
      <c r="D85" s="177" t="s">
        <v>471</v>
      </c>
      <c r="E85" s="4"/>
    </row>
    <row r="86" spans="1:5" ht="45" x14ac:dyDescent="0.25">
      <c r="A86" s="145">
        <v>62</v>
      </c>
      <c r="B86" s="143" t="str">
        <f t="shared" ca="1" si="1"/>
        <v>Tilgang af Færdiggjorte udviklingsprojekter til kostpris
• Bemærk at overførsel fra posten immaterielle aktiver under udvikling ikke er en tilgang.</v>
      </c>
      <c r="C86" s="202" t="s">
        <v>620</v>
      </c>
      <c r="D86" s="202" t="s">
        <v>621</v>
      </c>
      <c r="E86" s="4"/>
    </row>
    <row r="87" spans="1:5" ht="45" x14ac:dyDescent="0.25">
      <c r="A87" s="145">
        <v>63</v>
      </c>
      <c r="B87" s="143" t="str">
        <f t="shared" ca="1" si="1"/>
        <v>Tilgang af Erhvervede koncessioner, patenter, licenser, varemærker samt lignende rettigheder til kostpris
• Bemærk at overførsel fra posten immaterielle aktiver under udvikling ikke er en tilgang.</v>
      </c>
      <c r="C87" s="201" t="s">
        <v>622</v>
      </c>
      <c r="D87" s="201" t="s">
        <v>623</v>
      </c>
      <c r="E87" s="4"/>
    </row>
    <row r="88" spans="1:5" ht="45" x14ac:dyDescent="0.25">
      <c r="A88" s="204">
        <v>64</v>
      </c>
      <c r="B88" s="213" t="str">
        <f t="shared" ca="1" si="1"/>
        <v>Tilgang af Software til kostpris
• Bemærk at overførsel fra posten immaterielle aktiver under udvikling ikke er en tilgang.</v>
      </c>
      <c r="C88" s="201" t="s">
        <v>624</v>
      </c>
      <c r="D88" s="201" t="s">
        <v>625</v>
      </c>
      <c r="E88" s="4"/>
    </row>
    <row r="89" spans="1:5" ht="45" x14ac:dyDescent="0.25">
      <c r="A89" s="204">
        <v>65</v>
      </c>
      <c r="B89" s="213" t="str">
        <f t="shared" ca="1" si="1"/>
        <v>Tilgang af Goodwill
• Bemærk at overførsel fra posten immaterielle aktiver under udvikling ikke er en tilgang.</v>
      </c>
      <c r="C89" s="200" t="s">
        <v>626</v>
      </c>
      <c r="D89" s="200" t="s">
        <v>627</v>
      </c>
      <c r="E89" s="4"/>
    </row>
    <row r="90" spans="1:5" ht="27" customHeight="1" thickBot="1" x14ac:dyDescent="0.3">
      <c r="A90" s="214">
        <v>66</v>
      </c>
      <c r="B90" s="215" t="str">
        <f t="shared" ca="1" si="1"/>
        <v>Tilgang af Immaterialle aktiver under udvikling</v>
      </c>
      <c r="C90" s="118" t="s">
        <v>350</v>
      </c>
      <c r="D90" s="118" t="s">
        <v>628</v>
      </c>
      <c r="E90" s="4"/>
    </row>
    <row r="91" spans="1:5" s="7" customFormat="1" ht="33" customHeight="1" x14ac:dyDescent="0.25">
      <c r="A91" s="138">
        <v>67</v>
      </c>
      <c r="B91" s="155" t="str">
        <f t="shared" ca="1" si="1"/>
        <v>Immaterielle anlægsaktiver i alt</v>
      </c>
      <c r="C91" s="166" t="s">
        <v>33</v>
      </c>
      <c r="D91" s="166" t="s">
        <v>81</v>
      </c>
    </row>
    <row r="92" spans="1:5" ht="24.75" customHeight="1" x14ac:dyDescent="0.25">
      <c r="A92" s="144"/>
      <c r="B92" s="199" t="str">
        <f t="shared" ca="1" si="1"/>
        <v>Grunde og bygninger</v>
      </c>
      <c r="C92" s="178" t="s">
        <v>74</v>
      </c>
      <c r="D92" s="178" t="s">
        <v>71</v>
      </c>
      <c r="E92" s="4"/>
    </row>
    <row r="93" spans="1:5" ht="60" customHeight="1" x14ac:dyDescent="0.25">
      <c r="A93" s="145">
        <v>68</v>
      </c>
      <c r="B93" s="143" t="str">
        <f t="shared" ca="1" si="1"/>
        <v>Tilgang/Køb af eksisterende bygninger (inkl. grundværdi)
• Bemærk, at overførsel fra posten: Aktiver under opførelse ikke er en tilgang.</v>
      </c>
      <c r="C93" s="202" t="s">
        <v>629</v>
      </c>
      <c r="D93" s="202" t="s">
        <v>630</v>
      </c>
      <c r="E93" s="4"/>
    </row>
    <row r="94" spans="1:5" ht="59.25" customHeight="1" x14ac:dyDescent="0.25">
      <c r="A94" s="204">
        <v>69</v>
      </c>
      <c r="B94" s="213" t="str">
        <f t="shared" ca="1" si="1"/>
        <v>Tilgang af opførelsesudgifter for nybygninger (ekskl. grunde)
• Bemærk, at overførsel fra posten: Aktiver under opførelse ikke er en tilgang.</v>
      </c>
      <c r="C94" s="201" t="s">
        <v>631</v>
      </c>
      <c r="D94" s="201" t="s">
        <v>632</v>
      </c>
      <c r="E94" s="4"/>
    </row>
    <row r="95" spans="1:5" ht="39.75" customHeight="1" x14ac:dyDescent="0.25">
      <c r="A95" s="204">
        <v>70</v>
      </c>
      <c r="B95" s="213" t="str">
        <f t="shared" ca="1" si="1"/>
        <v>Tilgang/Køb af ubebyggede grunde</v>
      </c>
      <c r="C95" s="48" t="s">
        <v>351</v>
      </c>
      <c r="D95" s="201" t="s">
        <v>633</v>
      </c>
      <c r="E95" s="4"/>
    </row>
    <row r="96" spans="1:5" ht="76.5" customHeight="1" x14ac:dyDescent="0.25">
      <c r="A96" s="145">
        <v>71</v>
      </c>
      <c r="B96" s="143" t="str">
        <f t="shared" ca="1" si="1"/>
        <v>Tilgang af ombygning af bygninger til kostpris
Medtages ikke:
• Omkostninger til ombygning af lejede lokaler angives i pkt. 75
• Bemærk, at overførsel fra posten: Aktiver under opførelse ikke er en tilgang</v>
      </c>
      <c r="C96" s="200" t="s">
        <v>482</v>
      </c>
      <c r="D96" s="200" t="s">
        <v>634</v>
      </c>
      <c r="E96" s="4"/>
    </row>
    <row r="97" spans="1:5" ht="61.5" customHeight="1" thickBot="1" x14ac:dyDescent="0.3">
      <c r="A97" s="214">
        <v>72</v>
      </c>
      <c r="B97" s="215" t="str">
        <f t="shared" ca="1" si="1"/>
        <v>Tilgang af veje, havne, pladser o.l. til kostpris
• Bemærk, at overførsel fra posten ¨Aktiver under opførelse¨ ikke er en tilgang.</v>
      </c>
      <c r="C97" s="201" t="s">
        <v>635</v>
      </c>
      <c r="D97" s="201" t="s">
        <v>636</v>
      </c>
      <c r="E97" s="4"/>
    </row>
    <row r="98" spans="1:5" s="6" customFormat="1" ht="30" customHeight="1" x14ac:dyDescent="0.25">
      <c r="A98" s="138">
        <v>73</v>
      </c>
      <c r="B98" s="155" t="str">
        <f t="shared" ca="1" si="1"/>
        <v>Fast ejendom i alt</v>
      </c>
      <c r="C98" s="166" t="s">
        <v>35</v>
      </c>
      <c r="D98" s="166" t="s">
        <v>82</v>
      </c>
    </row>
    <row r="99" spans="1:5" ht="27.75" customHeight="1" x14ac:dyDescent="0.25">
      <c r="A99" s="144"/>
      <c r="B99" s="199" t="str">
        <f t="shared" ca="1" si="1"/>
        <v>Driftsmidler</v>
      </c>
      <c r="C99" s="178" t="s">
        <v>9</v>
      </c>
      <c r="D99" s="178" t="s">
        <v>115</v>
      </c>
      <c r="E99" s="4"/>
    </row>
    <row r="100" spans="1:5" ht="45" x14ac:dyDescent="0.25">
      <c r="A100" s="145">
        <v>74</v>
      </c>
      <c r="B100" s="143" t="str">
        <f t="shared" ca="1" si="1"/>
        <v>Tilgang af produktionsanlæg og maskiner
• Bemærk, at overførsel fra posten: Aktiver under opførelse ikke er en tilgang.</v>
      </c>
      <c r="C100" s="81" t="s">
        <v>637</v>
      </c>
      <c r="D100" s="81" t="s">
        <v>638</v>
      </c>
      <c r="E100" s="4"/>
    </row>
    <row r="101" spans="1:5" ht="77.25" customHeight="1" thickBot="1" x14ac:dyDescent="0.3">
      <c r="A101" s="214">
        <v>75</v>
      </c>
      <c r="B101" s="215" t="str">
        <f t="shared" ref="B101:B144" ca="1" si="2">OFFSET($C101,0,$E$1-1)</f>
        <v xml:space="preserve">Tilgang af andre anlæg, driftsmateriel og inventar til kostpris 
(Inkl. omkostninger til inventar i, og ombygning af lejede lokaler).
• Bemærk, at overførsel fra posten: Aktiver under opførelse ikke er en tilgang
</v>
      </c>
      <c r="C101" s="202" t="s">
        <v>639</v>
      </c>
      <c r="D101" s="202" t="s">
        <v>640</v>
      </c>
      <c r="E101" s="4"/>
    </row>
    <row r="102" spans="1:5" s="6" customFormat="1" ht="12.75" customHeight="1" x14ac:dyDescent="0.25">
      <c r="A102" s="138">
        <v>76</v>
      </c>
      <c r="B102" s="155" t="str">
        <f t="shared" ca="1" si="2"/>
        <v>Driftsmidler i alt</v>
      </c>
      <c r="C102" s="166" t="s">
        <v>57</v>
      </c>
      <c r="D102" s="166" t="s">
        <v>116</v>
      </c>
    </row>
    <row r="103" spans="1:5" s="12" customFormat="1" ht="9.75" customHeight="1" x14ac:dyDescent="0.25">
      <c r="A103" s="145"/>
      <c r="B103" s="143"/>
      <c r="C103" s="179"/>
      <c r="D103" s="179"/>
    </row>
    <row r="104" spans="1:5" ht="30" x14ac:dyDescent="0.25">
      <c r="A104" s="139">
        <v>77</v>
      </c>
      <c r="B104" s="117" t="str">
        <f t="shared" ca="1" si="2"/>
        <v>Tilgang af materielle anlægsaktiver under udførelse og 
forudbetalinger for materielle anlægsaktiver</v>
      </c>
      <c r="C104" s="81" t="s">
        <v>105</v>
      </c>
      <c r="D104" s="81" t="s">
        <v>641</v>
      </c>
      <c r="E104" s="4"/>
    </row>
    <row r="105" spans="1:5" ht="8.1" customHeight="1" thickBot="1" x14ac:dyDescent="0.3">
      <c r="A105" s="18"/>
      <c r="B105" s="150"/>
      <c r="C105" s="118"/>
      <c r="D105" s="118"/>
      <c r="E105" s="4"/>
    </row>
    <row r="106" spans="1:5" s="7" customFormat="1" ht="21.95" customHeight="1" thickBot="1" x14ac:dyDescent="0.3">
      <c r="A106" s="211">
        <v>78</v>
      </c>
      <c r="B106" s="207" t="str">
        <f t="shared" ca="1" si="2"/>
        <v>Tilgang i alt</v>
      </c>
      <c r="C106" s="103" t="s">
        <v>36</v>
      </c>
      <c r="D106" s="103" t="s">
        <v>642</v>
      </c>
    </row>
    <row r="107" spans="1:5" s="7" customFormat="1" ht="9.9499999999999993" customHeight="1" thickTop="1" x14ac:dyDescent="0.25">
      <c r="A107" s="17"/>
      <c r="B107" s="117"/>
      <c r="C107" s="170"/>
      <c r="D107" s="170"/>
    </row>
    <row r="108" spans="1:5" ht="20.100000000000001" customHeight="1" x14ac:dyDescent="0.25">
      <c r="A108" s="50" t="str">
        <f ca="1">OFFSET($C108,0,$E$1-1)</f>
        <v>Afgang (til bogført værdi)</v>
      </c>
      <c r="B108" s="143"/>
      <c r="C108" s="168" t="s">
        <v>20</v>
      </c>
      <c r="D108" s="168" t="s">
        <v>643</v>
      </c>
      <c r="E108" s="4"/>
    </row>
    <row r="109" spans="1:5" ht="6" customHeight="1" x14ac:dyDescent="0.25">
      <c r="A109" s="16"/>
      <c r="B109" s="117"/>
      <c r="C109" s="118"/>
      <c r="D109" s="202"/>
      <c r="E109" s="4"/>
    </row>
    <row r="110" spans="1:5" ht="28.5" customHeight="1" x14ac:dyDescent="0.25">
      <c r="A110" s="16"/>
      <c r="B110" s="208" t="str">
        <f t="shared" ca="1" si="2"/>
        <v>Under afgang anføres afgangen af aktiver i kostpriser samt de tilbageførte afskrivninger/nedskrivninger i forbindelse med årets afgang.</v>
      </c>
      <c r="C110" s="182" t="s">
        <v>644</v>
      </c>
      <c r="D110" s="152" t="s">
        <v>645</v>
      </c>
      <c r="E110" s="4"/>
    </row>
    <row r="111" spans="1:5" ht="111" customHeight="1" x14ac:dyDescent="0.25">
      <c r="A111" s="116"/>
      <c r="B111" s="185"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2" t="s">
        <v>646</v>
      </c>
      <c r="D111" s="152" t="s">
        <v>647</v>
      </c>
      <c r="E111" s="4"/>
    </row>
    <row r="112" spans="1:5" ht="6" customHeight="1" x14ac:dyDescent="0.25">
      <c r="A112" s="16"/>
      <c r="B112" s="117"/>
      <c r="C112" s="118"/>
      <c r="D112" s="118"/>
      <c r="E112" s="4"/>
    </row>
    <row r="113" spans="1:5" ht="30" customHeight="1" x14ac:dyDescent="0.25">
      <c r="A113" s="116"/>
      <c r="B113" s="199" t="str">
        <f t="shared" ca="1" si="2"/>
        <v>Afgang immaterielle anlægsaktiver</v>
      </c>
      <c r="C113" s="170" t="s">
        <v>91</v>
      </c>
      <c r="D113" s="178" t="s">
        <v>648</v>
      </c>
      <c r="E113" s="4"/>
    </row>
    <row r="114" spans="1:5" ht="23.25" customHeight="1" x14ac:dyDescent="0.25">
      <c r="A114" s="145">
        <v>79</v>
      </c>
      <c r="B114" s="143" t="str">
        <f t="shared" ca="1" si="2"/>
        <v>Afgang af færdiggjorte udviklingsprojekter til kostpris</v>
      </c>
      <c r="C114" s="118" t="s">
        <v>16</v>
      </c>
      <c r="D114" s="118" t="s">
        <v>649</v>
      </c>
      <c r="E114" s="4"/>
    </row>
    <row r="115" spans="1:5" ht="30" x14ac:dyDescent="0.25">
      <c r="A115" s="204">
        <v>80</v>
      </c>
      <c r="B115" s="213" t="str">
        <f t="shared" ca="1" si="2"/>
        <v>Afgang af erhvervede koncessioner, patenter, licenser, varemærker 
samt lignende rettigheder til kostpris</v>
      </c>
      <c r="C115" s="201" t="s">
        <v>37</v>
      </c>
      <c r="D115" s="201" t="s">
        <v>650</v>
      </c>
      <c r="E115" s="4"/>
    </row>
    <row r="116" spans="1:5" ht="24" customHeight="1" x14ac:dyDescent="0.25">
      <c r="A116" s="145">
        <v>81</v>
      </c>
      <c r="B116" s="143" t="str">
        <f t="shared" ca="1" si="2"/>
        <v>Afgang af software til kostpris</v>
      </c>
      <c r="C116" s="57" t="s">
        <v>17</v>
      </c>
      <c r="D116" s="57" t="s">
        <v>651</v>
      </c>
      <c r="E116" s="4"/>
    </row>
    <row r="117" spans="1:5" ht="24" customHeight="1" thickBot="1" x14ac:dyDescent="0.3">
      <c r="A117" s="214">
        <v>82</v>
      </c>
      <c r="B117" s="215" t="str">
        <f t="shared" ca="1" si="2"/>
        <v>Afgang af goodwill til kostpris</v>
      </c>
      <c r="C117" s="118" t="s">
        <v>18</v>
      </c>
      <c r="D117" s="118" t="s">
        <v>652</v>
      </c>
      <c r="E117" s="4"/>
    </row>
    <row r="118" spans="1:5" s="6" customFormat="1" ht="30" x14ac:dyDescent="0.25">
      <c r="A118" s="138">
        <v>83</v>
      </c>
      <c r="B118" s="155" t="str">
        <f t="shared" ca="1" si="2"/>
        <v>Afgang immaterielle anlægsaktiver til kostpris i alt
(pkt.79+80+81+82)</v>
      </c>
      <c r="C118" s="183" t="s">
        <v>109</v>
      </c>
      <c r="D118" s="183" t="s">
        <v>653</v>
      </c>
    </row>
    <row r="119" spans="1:5" ht="20.100000000000001" customHeight="1" x14ac:dyDescent="0.25">
      <c r="A119" s="139"/>
      <c r="B119" s="199" t="str">
        <f t="shared" ca="1" si="2"/>
        <v>Afgang af grunde og bygninger</v>
      </c>
      <c r="C119" s="170" t="s">
        <v>94</v>
      </c>
      <c r="D119" s="178" t="s">
        <v>654</v>
      </c>
      <c r="E119" s="4"/>
    </row>
    <row r="120" spans="1:5" ht="19.5" customHeight="1" x14ac:dyDescent="0.25">
      <c r="A120" s="145">
        <v>84</v>
      </c>
      <c r="B120" s="143" t="str">
        <f t="shared" ca="1" si="2"/>
        <v>Afgang af grunde og bygninger (inkl. grundværdi) til kostpris</v>
      </c>
      <c r="C120" s="118" t="s">
        <v>22</v>
      </c>
      <c r="D120" s="118" t="s">
        <v>655</v>
      </c>
      <c r="E120" s="4"/>
    </row>
    <row r="121" spans="1:5" ht="19.5" customHeight="1" x14ac:dyDescent="0.25">
      <c r="A121" s="145">
        <v>85</v>
      </c>
      <c r="B121" s="143" t="str">
        <f t="shared" ca="1" si="2"/>
        <v>Afgang af ubebyggede grunde til kostpris</v>
      </c>
      <c r="C121" s="57" t="s">
        <v>38</v>
      </c>
      <c r="D121" s="57" t="s">
        <v>656</v>
      </c>
      <c r="E121" s="4"/>
    </row>
    <row r="122" spans="1:5" ht="19.5" customHeight="1" thickBot="1" x14ac:dyDescent="0.3">
      <c r="A122" s="214">
        <v>86</v>
      </c>
      <c r="B122" s="215" t="str">
        <f t="shared" ca="1" si="2"/>
        <v>Afgang af veje, havne, pladser o.l. til kostpris</v>
      </c>
      <c r="C122" s="118" t="s">
        <v>39</v>
      </c>
      <c r="D122" s="118" t="s">
        <v>657</v>
      </c>
      <c r="E122" s="4"/>
    </row>
    <row r="123" spans="1:5" s="6" customFormat="1" ht="36" customHeight="1" x14ac:dyDescent="0.25">
      <c r="A123" s="138">
        <v>87</v>
      </c>
      <c r="B123" s="155" t="str">
        <f t="shared" ca="1" si="2"/>
        <v>Afgang af grunde og bygninger til kostpris i alt
(pkt. 84+85+86)</v>
      </c>
      <c r="C123" s="183" t="s">
        <v>106</v>
      </c>
      <c r="D123" s="183" t="s">
        <v>658</v>
      </c>
    </row>
    <row r="124" spans="1:5" ht="20.100000000000001" customHeight="1" x14ac:dyDescent="0.25">
      <c r="A124" s="139"/>
      <c r="B124" s="199" t="str">
        <f t="shared" ca="1" si="2"/>
        <v>Afgang af driftsmidler</v>
      </c>
      <c r="C124" s="178" t="s">
        <v>92</v>
      </c>
      <c r="D124" s="178" t="s">
        <v>659</v>
      </c>
      <c r="E124" s="4"/>
    </row>
    <row r="125" spans="1:5" ht="24" customHeight="1" x14ac:dyDescent="0.25">
      <c r="A125" s="145">
        <v>88</v>
      </c>
      <c r="B125" s="143" t="str">
        <f t="shared" ca="1" si="2"/>
        <v>Afgang af produktionsanlæg og maskiner til kostpris</v>
      </c>
      <c r="C125" s="118" t="s">
        <v>40</v>
      </c>
      <c r="D125" s="118" t="s">
        <v>660</v>
      </c>
      <c r="E125" s="4"/>
    </row>
    <row r="126" spans="1:5" customFormat="1" ht="30.75" thickBot="1" x14ac:dyDescent="0.3">
      <c r="A126" s="214">
        <v>89</v>
      </c>
      <c r="B126" s="215" t="str">
        <f t="shared" ca="1" si="2"/>
        <v>Afgang af andre anlæg, driftsmateriel og inventar til kostpris, 
Inkl. afgang af inventar i lejede lokaler.</v>
      </c>
      <c r="C126" s="202" t="s">
        <v>661</v>
      </c>
      <c r="D126" s="202" t="s">
        <v>662</v>
      </c>
    </row>
    <row r="127" spans="1:5" s="6" customFormat="1" ht="29.25" customHeight="1" x14ac:dyDescent="0.25">
      <c r="A127" s="138">
        <v>90</v>
      </c>
      <c r="B127" s="155" t="str">
        <f t="shared" ca="1" si="2"/>
        <v>Afgang af driftsmidler til kostpris i alt
(pkt. 88+89)</v>
      </c>
      <c r="C127" s="183" t="s">
        <v>108</v>
      </c>
      <c r="D127" s="183" t="s">
        <v>663</v>
      </c>
    </row>
    <row r="128" spans="1:5" ht="28.5" customHeight="1" x14ac:dyDescent="0.25">
      <c r="A128" s="147"/>
      <c r="B128" s="199" t="str">
        <f t="shared" ca="1" si="2"/>
        <v>Tilbageførte afskrivninger immaterielle anlægsaktiver</v>
      </c>
      <c r="C128" s="178" t="s">
        <v>19</v>
      </c>
      <c r="D128" s="178" t="s">
        <v>664</v>
      </c>
      <c r="E128" s="4"/>
    </row>
    <row r="129" spans="1:5" ht="23.25" customHeight="1" x14ac:dyDescent="0.25">
      <c r="A129" s="145">
        <v>91</v>
      </c>
      <c r="B129" s="143" t="str">
        <f t="shared" ca="1" si="2"/>
        <v>Tilbageførte afskrivninger på årets afgang af færdiggjorte udviklingsprojekter</v>
      </c>
      <c r="C129" s="118" t="s">
        <v>93</v>
      </c>
      <c r="D129" s="118" t="s">
        <v>665</v>
      </c>
      <c r="E129" s="4"/>
    </row>
    <row r="130" spans="1:5" ht="46.5" customHeight="1" x14ac:dyDescent="0.25">
      <c r="A130" s="139">
        <v>92</v>
      </c>
      <c r="B130" s="202" t="str">
        <f t="shared" ca="1" si="2"/>
        <v>Tilbageførte afskrivninger på årets afgang af erhvervede koncessioner, 
patenter, licenser, varemærker samt lignende rettigheder</v>
      </c>
      <c r="C130" s="201" t="s">
        <v>85</v>
      </c>
      <c r="D130" s="201" t="s">
        <v>666</v>
      </c>
      <c r="E130" s="4"/>
    </row>
    <row r="131" spans="1:5" ht="21.75" customHeight="1" x14ac:dyDescent="0.25">
      <c r="A131" s="145">
        <v>93</v>
      </c>
      <c r="B131" s="143" t="str">
        <f t="shared" ca="1" si="2"/>
        <v>Tilbageførte afskrivninger på årets afgang af software</v>
      </c>
      <c r="C131" s="57" t="s">
        <v>86</v>
      </c>
      <c r="D131" s="57" t="s">
        <v>667</v>
      </c>
      <c r="E131" s="4"/>
    </row>
    <row r="132" spans="1:5" ht="22.5" customHeight="1" thickBot="1" x14ac:dyDescent="0.3">
      <c r="A132" s="214">
        <v>94</v>
      </c>
      <c r="B132" s="215" t="str">
        <f t="shared" ca="1" si="2"/>
        <v>Tilbageførte afskrivninger på årets afgang af goodwill</v>
      </c>
      <c r="C132" s="118" t="s">
        <v>87</v>
      </c>
      <c r="D132" s="118" t="s">
        <v>668</v>
      </c>
      <c r="E132" s="4"/>
    </row>
    <row r="133" spans="1:5" s="6" customFormat="1" ht="25.5" customHeight="1" x14ac:dyDescent="0.25">
      <c r="A133" s="138">
        <v>95</v>
      </c>
      <c r="B133" s="155" t="str">
        <f t="shared" ca="1" si="2"/>
        <v>Tilbageførte afskrivninger immaterielle anlægsaktiver i alt</v>
      </c>
      <c r="C133" s="166" t="s">
        <v>23</v>
      </c>
      <c r="D133" s="166" t="s">
        <v>669</v>
      </c>
    </row>
    <row r="134" spans="1:5" ht="23.25" customHeight="1" x14ac:dyDescent="0.25">
      <c r="A134" s="139"/>
      <c r="B134" s="199" t="str">
        <f t="shared" ca="1" si="2"/>
        <v>Tilbageførte afskrivninger på grunde og bygninger</v>
      </c>
      <c r="C134" s="178" t="s">
        <v>45</v>
      </c>
      <c r="D134" s="178" t="s">
        <v>670</v>
      </c>
      <c r="E134" s="4"/>
    </row>
    <row r="135" spans="1:5" x14ac:dyDescent="0.25">
      <c r="A135" s="145">
        <v>96</v>
      </c>
      <c r="B135" s="143" t="str">
        <f t="shared" ca="1" si="2"/>
        <v>Tilbageførte afskrivninger på årets afgang af bygninger</v>
      </c>
      <c r="C135" s="118" t="s">
        <v>41</v>
      </c>
      <c r="D135" s="118" t="s">
        <v>671</v>
      </c>
      <c r="E135" s="4"/>
    </row>
    <row r="136" spans="1:5" ht="21" customHeight="1" x14ac:dyDescent="0.25">
      <c r="A136" s="145">
        <v>97</v>
      </c>
      <c r="B136" s="143" t="str">
        <f t="shared" ca="1" si="2"/>
        <v>Tilbageførte afskrivninger på årets afgang af ubebyggede grunde</v>
      </c>
      <c r="C136" s="57" t="s">
        <v>88</v>
      </c>
      <c r="D136" s="57" t="s">
        <v>672</v>
      </c>
      <c r="E136" s="4"/>
    </row>
    <row r="137" spans="1:5" ht="21" customHeight="1" thickBot="1" x14ac:dyDescent="0.3">
      <c r="A137" s="214">
        <v>98</v>
      </c>
      <c r="B137" s="215" t="str">
        <f t="shared" ca="1" si="2"/>
        <v>Tilbageførte afskrivninger på årets afgang af veje, havne, pladser o.l.</v>
      </c>
      <c r="C137" s="118" t="s">
        <v>89</v>
      </c>
      <c r="D137" s="118" t="s">
        <v>673</v>
      </c>
      <c r="E137" s="4"/>
    </row>
    <row r="138" spans="1:5" s="6" customFormat="1" ht="27" customHeight="1" x14ac:dyDescent="0.25">
      <c r="A138" s="138">
        <v>99</v>
      </c>
      <c r="B138" s="155" t="str">
        <f t="shared" ca="1" si="2"/>
        <v>Tilbageførte afskrivninger på grunde og bygninger i alt</v>
      </c>
      <c r="C138" s="166" t="s">
        <v>42</v>
      </c>
      <c r="D138" s="166" t="s">
        <v>674</v>
      </c>
    </row>
    <row r="139" spans="1:5" ht="24" customHeight="1" x14ac:dyDescent="0.25">
      <c r="A139" s="139"/>
      <c r="B139" s="199" t="str">
        <f t="shared" ca="1" si="2"/>
        <v>Tilbageførte afskrivninger på driftsmidler</v>
      </c>
      <c r="C139" s="178" t="s">
        <v>43</v>
      </c>
      <c r="D139" s="178" t="s">
        <v>675</v>
      </c>
      <c r="E139" s="4"/>
    </row>
    <row r="140" spans="1:5" x14ac:dyDescent="0.25">
      <c r="A140" s="145">
        <v>100</v>
      </c>
      <c r="B140" s="143" t="str">
        <f t="shared" ca="1" si="2"/>
        <v>Tilbageførte afskrivninger på årets afgang af produktionsanlæg og maskiner</v>
      </c>
      <c r="C140" s="80" t="s">
        <v>24</v>
      </c>
      <c r="D140" s="80" t="s">
        <v>676</v>
      </c>
      <c r="E140" s="4"/>
    </row>
    <row r="141" spans="1:5" customFormat="1" ht="30.75" thickBot="1" x14ac:dyDescent="0.3">
      <c r="A141" s="214">
        <v>101</v>
      </c>
      <c r="B141" s="215" t="str">
        <f t="shared" ca="1" si="2"/>
        <v>Tilbageførte afskrivninger på årets afgang af andre anlæg, 
driftsmateriel og inventar, inkl. tilbageførte afskrivninger på årets afgang af inventar i lejede lokaler</v>
      </c>
      <c r="C141" s="202" t="s">
        <v>104</v>
      </c>
      <c r="D141" s="202" t="s">
        <v>677</v>
      </c>
    </row>
    <row r="142" spans="1:5" s="6" customFormat="1" ht="26.25" customHeight="1" x14ac:dyDescent="0.25">
      <c r="A142" s="138">
        <v>102</v>
      </c>
      <c r="B142" s="155" t="str">
        <f t="shared" ca="1" si="2"/>
        <v>Tilbageførte afskrivninger på driftsmidler i alt</v>
      </c>
      <c r="C142" s="166" t="s">
        <v>44</v>
      </c>
      <c r="D142" s="166" t="s">
        <v>678</v>
      </c>
    </row>
    <row r="143" spans="1:5" s="12" customFormat="1" ht="6" customHeight="1" thickBot="1" x14ac:dyDescent="0.3">
      <c r="A143" s="216"/>
      <c r="B143" s="150"/>
      <c r="C143" s="179"/>
      <c r="D143" s="179"/>
    </row>
    <row r="144" spans="1:5" s="7" customFormat="1" ht="31.5" customHeight="1" thickBot="1" x14ac:dyDescent="0.3">
      <c r="A144" s="211">
        <v>103</v>
      </c>
      <c r="B144" s="207" t="str">
        <f t="shared" ca="1" si="2"/>
        <v>Afgang til bogført værdi i alt 
(pkt. 83+87+90-95-99-102)</v>
      </c>
      <c r="C144" s="180" t="s">
        <v>107</v>
      </c>
      <c r="D144" s="180" t="s">
        <v>679</v>
      </c>
    </row>
    <row r="145" spans="1:5" s="7" customFormat="1" ht="3.95" customHeight="1" thickTop="1" x14ac:dyDescent="0.25">
      <c r="A145" s="17"/>
      <c r="B145" s="117"/>
      <c r="C145" s="170"/>
      <c r="D145" s="170"/>
    </row>
    <row r="146" spans="1:5" ht="6.75" customHeight="1" x14ac:dyDescent="0.25">
      <c r="A146" s="16"/>
      <c r="B146" s="117"/>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opLeftCell="P1" workbookViewId="0">
      <selection activeCell="Y26" sqref="Y2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127</v>
      </c>
    </row>
    <row r="2" spans="1:16" x14ac:dyDescent="0.25">
      <c r="E2" t="s">
        <v>128</v>
      </c>
      <c r="G2" t="s">
        <v>129</v>
      </c>
      <c r="J2" t="s">
        <v>130</v>
      </c>
      <c r="K2" t="s">
        <v>131</v>
      </c>
      <c r="L2" t="s">
        <v>132</v>
      </c>
      <c r="P2" s="105" t="s">
        <v>133</v>
      </c>
    </row>
    <row r="3" spans="1:16" x14ac:dyDescent="0.25">
      <c r="D3" t="s">
        <v>134</v>
      </c>
      <c r="E3">
        <f>FIND("&lt;",D3,1)</f>
        <v>1</v>
      </c>
      <c r="F3">
        <f>FIND("&gt;",D3,1)</f>
        <v>55</v>
      </c>
      <c r="G3">
        <f>FIND("&lt;",D3,F3)</f>
        <v>74</v>
      </c>
      <c r="H3">
        <f>FIND("&gt;",D3,G3)</f>
        <v>112</v>
      </c>
      <c r="J3" t="str">
        <f>MID(D3,E3,F3)</f>
        <v>&lt;c:InformationOnTypeOfSubmittedReport contextRef="c10"&gt;</v>
      </c>
      <c r="K3" s="106" t="s">
        <v>320</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135</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136</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137</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138</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139</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140</v>
      </c>
      <c r="D9" t="s">
        <v>141</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142</v>
      </c>
      <c r="D10" t="s">
        <v>143</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144</v>
      </c>
      <c r="D11" t="s">
        <v>145</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146</v>
      </c>
      <c r="D12" t="s">
        <v>147</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148</v>
      </c>
      <c r="B13" s="104">
        <v>1</v>
      </c>
      <c r="C13">
        <v>1</v>
      </c>
      <c r="D13" t="s">
        <v>149</v>
      </c>
      <c r="E13">
        <f t="shared" si="6"/>
        <v>1</v>
      </c>
      <c r="F13">
        <f t="shared" si="1"/>
        <v>55</v>
      </c>
      <c r="G13">
        <f t="shared" si="2"/>
        <v>63</v>
      </c>
      <c r="H13">
        <f t="shared" si="3"/>
        <v>74</v>
      </c>
      <c r="J13" t="str">
        <f t="shared" si="4"/>
        <v>&lt;d:Revenue contextRef="c10" decimals="-3" unitRef="u1"&gt;</v>
      </c>
      <c r="K13" s="106">
        <f>Regnskabsstatistik!F16*1000</f>
        <v>10000</v>
      </c>
      <c r="L13" t="str">
        <f t="shared" si="5"/>
        <v>&lt;/d:Revenue&gt;</v>
      </c>
      <c r="P13" s="105" t="str">
        <f t="shared" si="0"/>
        <v>&lt;d:Revenue contextRef="c10" decimals="-3" unitRef="u1"&gt;10000&lt;/d:Revenue&gt;</v>
      </c>
    </row>
    <row r="14" spans="1:16" x14ac:dyDescent="0.25">
      <c r="A14" t="s">
        <v>150</v>
      </c>
      <c r="B14" s="104">
        <v>2</v>
      </c>
      <c r="C14">
        <v>4</v>
      </c>
      <c r="D14" t="s">
        <v>151</v>
      </c>
      <c r="E14">
        <f t="shared" si="6"/>
        <v>1</v>
      </c>
      <c r="F14">
        <f t="shared" si="1"/>
        <v>83</v>
      </c>
      <c r="G14">
        <f t="shared" si="2"/>
        <v>90</v>
      </c>
      <c r="H14">
        <f t="shared" si="3"/>
        <v>129</v>
      </c>
      <c r="J14" t="str">
        <f t="shared" si="4"/>
        <v>&lt;d:WorkPerformedByEntityAndCapitalised contextRef="c10" decimals="-3" unitRef="u1"&gt;</v>
      </c>
      <c r="K14" s="106">
        <f>Regnskabsstatistik!F17*1000</f>
        <v>20000</v>
      </c>
      <c r="L14" t="str">
        <f t="shared" si="5"/>
        <v>&lt;/d:WorkPerformedByEntityAndCapitalised&gt;</v>
      </c>
      <c r="P14" s="105" t="str">
        <f t="shared" si="0"/>
        <v>&lt;d:WorkPerformedByEntityAndCapitalised contextRef="c10" decimals="-3" unitRef="u1"&gt;20000&lt;/d:WorkPerformedByEntityAndCapitalised&gt;</v>
      </c>
    </row>
    <row r="15" spans="1:16" x14ac:dyDescent="0.25">
      <c r="A15" t="s">
        <v>152</v>
      </c>
      <c r="B15" s="104">
        <v>3</v>
      </c>
      <c r="C15">
        <v>5</v>
      </c>
      <c r="D15" t="s">
        <v>153</v>
      </c>
      <c r="E15">
        <f t="shared" si="6"/>
        <v>1</v>
      </c>
      <c r="F15">
        <f t="shared" si="1"/>
        <v>68</v>
      </c>
      <c r="G15">
        <f t="shared" si="2"/>
        <v>76</v>
      </c>
      <c r="H15">
        <f t="shared" si="3"/>
        <v>100</v>
      </c>
      <c r="J15" t="str">
        <f t="shared" si="4"/>
        <v>&lt;d:OtherOperatingIncome contextRef="c10" decimals="-3" unitRef="u1"&gt;</v>
      </c>
      <c r="K15" s="106">
        <f>Regnskabsstatistik!F18*1000</f>
        <v>30000</v>
      </c>
      <c r="L15" t="str">
        <f t="shared" si="5"/>
        <v>&lt;/d:OtherOperatingIncome&gt;</v>
      </c>
      <c r="P15" s="105" t="str">
        <f t="shared" si="0"/>
        <v>&lt;d:OtherOperatingIncome contextRef="c10" decimals="-3" unitRef="u1"&gt;30000&lt;/d:OtherOperatingIncome&gt;</v>
      </c>
    </row>
    <row r="16" spans="1:16" x14ac:dyDescent="0.25">
      <c r="A16" t="s">
        <v>154</v>
      </c>
      <c r="B16" s="104">
        <v>4</v>
      </c>
      <c r="C16">
        <v>6</v>
      </c>
      <c r="D16" t="s">
        <v>155</v>
      </c>
      <c r="E16">
        <f t="shared" si="6"/>
        <v>1</v>
      </c>
      <c r="F16">
        <f t="shared" si="1"/>
        <v>59</v>
      </c>
      <c r="G16">
        <f t="shared" si="2"/>
        <v>66</v>
      </c>
      <c r="H16">
        <f t="shared" si="3"/>
        <v>81</v>
      </c>
      <c r="J16" t="str">
        <f t="shared" si="4"/>
        <v>&lt;d:CostOfSales contextRef="c10" decimals="-3" unitRef="u1"&gt;</v>
      </c>
      <c r="K16" s="106">
        <f>Regnskabsstatistik!F19*1000</f>
        <v>40000</v>
      </c>
      <c r="L16" t="str">
        <f t="shared" si="5"/>
        <v>&lt;/d:CostOfSales&gt;</v>
      </c>
      <c r="P16" s="105" t="str">
        <f t="shared" si="0"/>
        <v>&lt;d:CostOfSales contextRef="c10" decimals="-3" unitRef="u1"&gt;40000&lt;/d:CostOfSales&gt;</v>
      </c>
    </row>
    <row r="17" spans="1:16" x14ac:dyDescent="0.25">
      <c r="A17" t="s">
        <v>156</v>
      </c>
      <c r="B17" s="104">
        <v>5</v>
      </c>
      <c r="C17">
        <v>9</v>
      </c>
      <c r="D17" s="108" t="s">
        <v>157</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50000</v>
      </c>
      <c r="L17" t="str">
        <f>MID(D17,G17,H17)</f>
        <v>&lt;/e:CostOfSubcontractorsAndOtherWorkDoneByOthersNonemployeesOnEntityMaterials&gt;</v>
      </c>
      <c r="P17" s="105" t="str">
        <f t="shared" si="0"/>
        <v>&lt;e:CostOfSubcontractorsAndOtherWorkDoneByOthersNonemployeesOnEntityMaterials contextRef="c10" decimals="-3" unitRef="u1"&gt;50000&lt;/e:CostOfSubcontractorsAndOtherWorkDoneByOthersNonemployeesOnEntityMaterials&gt;</v>
      </c>
    </row>
    <row r="18" spans="1:16" x14ac:dyDescent="0.25">
      <c r="A18" t="s">
        <v>158</v>
      </c>
      <c r="B18" s="104">
        <v>6</v>
      </c>
      <c r="C18">
        <v>10</v>
      </c>
      <c r="D18" s="108" t="s">
        <v>159</v>
      </c>
      <c r="E18">
        <f>FIND("&lt;",D18,1)</f>
        <v>1</v>
      </c>
      <c r="F18">
        <f>FIND("&gt;",D18,1)</f>
        <v>76</v>
      </c>
      <c r="G18">
        <f>FIND("&lt;",D18,F18)</f>
        <v>82</v>
      </c>
      <c r="H18">
        <f>FIND("&gt;",D18,G18)</f>
        <v>114</v>
      </c>
      <c r="J18" t="str">
        <f>MID(D18,E18,F18)</f>
        <v>&lt;e:RentPaidExcludingHeatingBill contextRef="c10" decimals="-3" unitRef="u1"&gt;</v>
      </c>
      <c r="K18" s="106">
        <f>Regnskabsstatistik!F21*1000</f>
        <v>60000</v>
      </c>
      <c r="L18" t="str">
        <f>MID(D18,G18,H18)</f>
        <v>&lt;/e:RentPaidExcludingHeatingBill&gt;</v>
      </c>
      <c r="P18" s="105" t="str">
        <f t="shared" si="0"/>
        <v>&lt;e:RentPaidExcludingHeatingBill contextRef="c10" decimals="-3" unitRef="u1"&gt;60000&lt;/e:RentPaidExcludingHeatingBill&gt;</v>
      </c>
    </row>
    <row r="19" spans="1:16" x14ac:dyDescent="0.25">
      <c r="A19" t="s">
        <v>160</v>
      </c>
      <c r="B19" s="104">
        <v>7</v>
      </c>
      <c r="C19">
        <v>11</v>
      </c>
      <c r="D19" s="108" t="s">
        <v>161</v>
      </c>
      <c r="E19">
        <f t="shared" si="6"/>
        <v>1</v>
      </c>
      <c r="F19">
        <f t="shared" si="1"/>
        <v>93</v>
      </c>
      <c r="G19">
        <f t="shared" si="2"/>
        <v>99</v>
      </c>
      <c r="H19">
        <f t="shared" si="3"/>
        <v>148</v>
      </c>
      <c r="J19" t="str">
        <f t="shared" si="4"/>
        <v>&lt;e:CostOfMinorEquipmentAndFixturesNotCapitalised contextRef="c10" decimals="-3" unitRef="u1"&gt;</v>
      </c>
      <c r="K19" s="106">
        <f>Regnskabsstatistik!F22*1000</f>
        <v>70000</v>
      </c>
      <c r="L19" t="str">
        <f t="shared" si="5"/>
        <v>&lt;/e:CostOfMinorEquipmentAndFixturesNotCapitalised&gt;</v>
      </c>
      <c r="P19" s="105" t="str">
        <f t="shared" si="0"/>
        <v>&lt;e:CostOfMinorEquipmentAndFixturesNotCapitalised contextRef="c10" decimals="-3" unitRef="u1"&gt;70000&lt;/e:CostOfMinorEquipmentAndFixturesNotCapitalised&gt;</v>
      </c>
    </row>
    <row r="20" spans="1:16" x14ac:dyDescent="0.25">
      <c r="A20" t="s">
        <v>162</v>
      </c>
      <c r="B20" s="104">
        <v>8</v>
      </c>
      <c r="C20">
        <v>12</v>
      </c>
      <c r="D20" s="108" t="s">
        <v>163</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80000</v>
      </c>
      <c r="L20" t="str">
        <f t="shared" si="5"/>
        <v>&lt;/e:PaymentsForTemporaryWorkersProvidedFromAnotherEnterprise&gt;</v>
      </c>
      <c r="P20" s="105" t="str">
        <f t="shared" si="0"/>
        <v>&lt;e:PaymentsForTemporaryWorkersProvidedFromAnotherEnterprise contextRef="c10" decimals="-3" unitRef="u1"&gt;80000&lt;/e:PaymentsForTemporaryWorkersProvidedFromAnotherEnterprise&gt;</v>
      </c>
    </row>
    <row r="21" spans="1:16" x14ac:dyDescent="0.25">
      <c r="A21" t="s">
        <v>164</v>
      </c>
      <c r="B21" s="104">
        <v>9</v>
      </c>
      <c r="C21">
        <v>13</v>
      </c>
      <c r="D21" s="108" t="s">
        <v>165</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90000</v>
      </c>
      <c r="L21" t="str">
        <f t="shared" si="5"/>
        <v>&lt;/e:PaymentsForLongtermRentalAndOperationalLeasingOfGoods&gt;</v>
      </c>
      <c r="P21" s="105" t="str">
        <f t="shared" si="0"/>
        <v>&lt;e:PaymentsForLongtermRentalAndOperationalLeasingOfGoods contextRef="c10" decimals="-3" unitRef="u1"&gt;90000&lt;/e:PaymentsForLongtermRentalAndOperationalLeasingOfGoods&gt;</v>
      </c>
    </row>
    <row r="22" spans="1:16" x14ac:dyDescent="0.25">
      <c r="A22" t="s">
        <v>166</v>
      </c>
      <c r="B22" s="104">
        <v>10</v>
      </c>
      <c r="C22">
        <v>14</v>
      </c>
      <c r="D22" s="108" t="s">
        <v>167</v>
      </c>
      <c r="E22">
        <f t="shared" si="6"/>
        <v>1</v>
      </c>
      <c r="F22">
        <f t="shared" si="1"/>
        <v>83</v>
      </c>
      <c r="G22">
        <f t="shared" si="2"/>
        <v>90</v>
      </c>
      <c r="H22">
        <f t="shared" si="3"/>
        <v>129</v>
      </c>
      <c r="J22" t="str">
        <f t="shared" si="4"/>
        <v>&lt;f:OrdinaryWriteoffsInRespectOfDebtors contextRef="c10" decimals="-3" unitRef="u1"&gt;</v>
      </c>
      <c r="K22" s="106">
        <f>Regnskabsstatistik!F25*1000</f>
        <v>100000</v>
      </c>
      <c r="L22" t="str">
        <f t="shared" si="5"/>
        <v>&lt;/f:OrdinaryWriteoffsInRespectOfDebtors&gt;</v>
      </c>
      <c r="P22" s="105" t="str">
        <f t="shared" si="0"/>
        <v>&lt;f:OrdinaryWriteoffsInRespectOfDebtors contextRef="c10" decimals="-3" unitRef="u1"&gt;100000&lt;/f:OrdinaryWriteoffsInRespectOfDebtors&gt;</v>
      </c>
    </row>
    <row r="23" spans="1:16" x14ac:dyDescent="0.25">
      <c r="A23" t="s">
        <v>168</v>
      </c>
      <c r="B23" s="104">
        <v>11</v>
      </c>
      <c r="C23">
        <v>15</v>
      </c>
      <c r="D23" s="108" t="s">
        <v>169</v>
      </c>
      <c r="E23">
        <f t="shared" si="6"/>
        <v>1</v>
      </c>
      <c r="F23">
        <f t="shared" si="1"/>
        <v>86</v>
      </c>
      <c r="G23">
        <f t="shared" si="2"/>
        <v>94</v>
      </c>
      <c r="H23">
        <f t="shared" si="3"/>
        <v>136</v>
      </c>
      <c r="J23" t="str">
        <f t="shared" si="4"/>
        <v>&lt;e:OtherExternalChargesExcludingSecondary contextRef="c10" decimals="-3" unitRef="u1"&gt;</v>
      </c>
      <c r="K23" s="106">
        <f>Regnskabsstatistik!F26*1000</f>
        <v>110000</v>
      </c>
      <c r="L23" t="str">
        <f t="shared" si="5"/>
        <v>&lt;/e:OtherExternalChargesExcludingSecondary&gt;</v>
      </c>
      <c r="P23" s="105" t="str">
        <f t="shared" si="0"/>
        <v>&lt;e:OtherExternalChargesExcludingSecondary contextRef="c10" decimals="-3" unitRef="u1"&gt;110000&lt;/e:OtherExternalChargesExcludingSecondary&gt;</v>
      </c>
    </row>
    <row r="24" spans="1:16" x14ac:dyDescent="0.25">
      <c r="A24" t="s">
        <v>170</v>
      </c>
      <c r="B24" s="104">
        <v>12</v>
      </c>
      <c r="C24">
        <v>16</v>
      </c>
      <c r="D24" s="108" t="s">
        <v>171</v>
      </c>
      <c r="E24">
        <f t="shared" si="6"/>
        <v>1</v>
      </c>
      <c r="F24">
        <f t="shared" si="1"/>
        <v>64</v>
      </c>
      <c r="G24">
        <f t="shared" si="2"/>
        <v>71</v>
      </c>
      <c r="H24">
        <f t="shared" si="3"/>
        <v>91</v>
      </c>
      <c r="J24" t="str">
        <f t="shared" si="4"/>
        <v>&lt;d:WagesAndSalaries contextRef="c10" decimals="-3" unitRef="u1"&gt;</v>
      </c>
      <c r="K24" s="106">
        <f>Regnskabsstatistik!F27*1000</f>
        <v>120000</v>
      </c>
      <c r="L24" t="str">
        <f t="shared" si="5"/>
        <v>&lt;/d:WagesAndSalaries&gt;</v>
      </c>
      <c r="P24" s="105" t="str">
        <f t="shared" si="0"/>
        <v>&lt;d:WagesAndSalaries contextRef="c10" decimals="-3" unitRef="u1"&gt;120000&lt;/d:WagesAndSalaries&gt;</v>
      </c>
    </row>
    <row r="25" spans="1:16" x14ac:dyDescent="0.25">
      <c r="A25" t="s">
        <v>172</v>
      </c>
      <c r="B25" s="104">
        <v>13</v>
      </c>
      <c r="C25">
        <v>17</v>
      </c>
      <c r="D25" s="108" t="s">
        <v>173</v>
      </c>
      <c r="E25">
        <f t="shared" si="6"/>
        <v>1</v>
      </c>
      <c r="F25">
        <f t="shared" si="1"/>
        <v>76</v>
      </c>
      <c r="G25">
        <f t="shared" si="2"/>
        <v>83</v>
      </c>
      <c r="H25">
        <f t="shared" si="3"/>
        <v>115</v>
      </c>
      <c r="J25" t="str">
        <f t="shared" si="4"/>
        <v>&lt;d:PostemploymentBenefitExpense contextRef="c10" decimals="-3" unitRef="u1"&gt;</v>
      </c>
      <c r="K25" s="106">
        <f>Regnskabsstatistik!F28*1000</f>
        <v>130000</v>
      </c>
      <c r="L25" t="str">
        <f t="shared" si="5"/>
        <v>&lt;/d:PostemploymentBenefitExpense&gt;</v>
      </c>
      <c r="P25" s="105" t="str">
        <f t="shared" si="0"/>
        <v>&lt;d:PostemploymentBenefitExpense contextRef="c10" decimals="-3" unitRef="u1"&gt;130000&lt;/d:PostemploymentBenefitExpense&gt;</v>
      </c>
    </row>
    <row r="26" spans="1:16" x14ac:dyDescent="0.25">
      <c r="A26" t="s">
        <v>174</v>
      </c>
      <c r="B26" s="104">
        <v>14</v>
      </c>
      <c r="C26">
        <v>18</v>
      </c>
      <c r="D26" s="108" t="s">
        <v>175</v>
      </c>
      <c r="E26">
        <f t="shared" si="6"/>
        <v>1</v>
      </c>
      <c r="F26">
        <f t="shared" si="1"/>
        <v>75</v>
      </c>
      <c r="G26">
        <f t="shared" si="2"/>
        <v>82</v>
      </c>
      <c r="H26">
        <f t="shared" si="3"/>
        <v>113</v>
      </c>
      <c r="J26" t="str">
        <f t="shared" si="4"/>
        <v>&lt;d:SocialSecurityContributions contextRef="c10" decimals="-3" unitRef="u1"&gt;</v>
      </c>
      <c r="K26" s="106">
        <f>Regnskabsstatistik!F29*1000</f>
        <v>140000</v>
      </c>
      <c r="L26" t="str">
        <f t="shared" si="5"/>
        <v>&lt;/d:SocialSecurityContributions&gt;</v>
      </c>
      <c r="P26" s="105" t="str">
        <f t="shared" si="0"/>
        <v>&lt;d:SocialSecurityContributions contextRef="c10" decimals="-3" unitRef="u1"&gt;140000&lt;/d:SocialSecurityContributions&gt;</v>
      </c>
    </row>
    <row r="27" spans="1:16" x14ac:dyDescent="0.25">
      <c r="A27" t="s">
        <v>176</v>
      </c>
      <c r="B27" s="104">
        <v>15</v>
      </c>
      <c r="C27">
        <v>19</v>
      </c>
      <c r="D27" s="108" t="s">
        <v>177</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150000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unitRef="u1"&gt;150000&lt;/e:DepreciationAmortisationExpenseOfPropertyPlantAndEquipmentAndIntangibleAssetsRecognisedInProfitOrLoss&gt;</v>
      </c>
    </row>
    <row r="28" spans="1:16" x14ac:dyDescent="0.25">
      <c r="A28" t="s">
        <v>178</v>
      </c>
      <c r="B28" s="104">
        <v>16</v>
      </c>
      <c r="C28">
        <v>20</v>
      </c>
      <c r="D28" s="108" t="s">
        <v>179</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160000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unitRef="u1"&gt;160000&lt;/e:ImpairmentLossesOfPropertyPlantAndEquipmentAndIntangibleAssetsRecognisedInProfitOrLoss&gt;</v>
      </c>
    </row>
    <row r="29" spans="1:16" x14ac:dyDescent="0.25">
      <c r="A29" t="s">
        <v>180</v>
      </c>
      <c r="B29" s="104">
        <v>17</v>
      </c>
      <c r="C29">
        <v>21</v>
      </c>
      <c r="D29" s="108" t="s">
        <v>181</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170000</v>
      </c>
      <c r="L29" t="str">
        <f t="shared" si="5"/>
        <v>&lt;/d:WritedownsOfCurrentAssetsOtherThanCurrentFinancialAssets&gt;</v>
      </c>
      <c r="P29" s="105" t="str">
        <f t="shared" si="0"/>
        <v>&lt;d:WritedownsOfCurrentAssetsOtherThanCurrentFinancialAssets contextRef="c10" decimals="-3" unitRef="u1"&gt;170000&lt;/d:WritedownsOfCurrentAssetsOtherThanCurrentFinancialAssets&gt;</v>
      </c>
    </row>
    <row r="30" spans="1:16" x14ac:dyDescent="0.25">
      <c r="A30" t="s">
        <v>182</v>
      </c>
      <c r="B30" s="104">
        <v>18</v>
      </c>
      <c r="C30">
        <v>22</v>
      </c>
      <c r="D30" s="108" t="s">
        <v>183</v>
      </c>
      <c r="E30">
        <f t="shared" si="6"/>
        <v>1</v>
      </c>
      <c r="F30">
        <f t="shared" si="1"/>
        <v>85</v>
      </c>
      <c r="G30">
        <f t="shared" si="2"/>
        <v>94</v>
      </c>
      <c r="H30">
        <f t="shared" si="3"/>
        <v>135</v>
      </c>
      <c r="J30" t="str">
        <f t="shared" si="4"/>
        <v>&lt;e:OtherOperatingChargesOfNontradingType contextRef="c10" decimals="-3" unitRef="u1"&gt;</v>
      </c>
      <c r="K30" s="106">
        <f>Regnskabsstatistik!F33*1000</f>
        <v>180000</v>
      </c>
      <c r="L30" t="str">
        <f t="shared" si="5"/>
        <v>&lt;/e:OtherOperatingChargesOfNontradingType&gt;</v>
      </c>
      <c r="P30" s="105" t="str">
        <f t="shared" si="0"/>
        <v>&lt;e:OtherOperatingChargesOfNontradingType contextRef="c10" decimals="-3" unitRef="u1"&gt;180000&lt;/e:OtherOperatingChargesOfNontradingType&gt;</v>
      </c>
    </row>
    <row r="31" spans="1:16" x14ac:dyDescent="0.25">
      <c r="A31" t="s">
        <v>184</v>
      </c>
      <c r="B31" s="104">
        <v>19</v>
      </c>
      <c r="C31">
        <v>23</v>
      </c>
      <c r="D31" s="108" t="s">
        <v>185</v>
      </c>
      <c r="E31">
        <f t="shared" si="6"/>
        <v>1</v>
      </c>
      <c r="F31">
        <f t="shared" si="1"/>
        <v>94</v>
      </c>
      <c r="G31">
        <f t="shared" si="2"/>
        <v>103</v>
      </c>
      <c r="H31">
        <f t="shared" si="3"/>
        <v>153</v>
      </c>
      <c r="J31" t="str">
        <f t="shared" si="4"/>
        <v>&lt;e:ProfitLossBeforeFinancialAndExtraordinaryItems contextRef="c10" decimals="-3" unitRef="u1"&gt;</v>
      </c>
      <c r="K31" s="106">
        <f>Regnskabsstatistik!F34*1000</f>
        <v>190000</v>
      </c>
      <c r="L31" t="str">
        <f t="shared" si="5"/>
        <v>&lt;/e:ProfitLossBeforeFinancialAndExtraordinaryItems&gt;</v>
      </c>
      <c r="P31" s="105" t="str">
        <f t="shared" si="0"/>
        <v>&lt;e:ProfitLossBeforeFinancialAndExtraordinaryItems contextRef="c10" decimals="-3" unitRef="u1"&gt;190000&lt;/e:ProfitLossBeforeFinancialAndExtraordinaryItems&gt;</v>
      </c>
    </row>
    <row r="32" spans="1:16" x14ac:dyDescent="0.25">
      <c r="A32" t="s">
        <v>186</v>
      </c>
      <c r="B32" s="104">
        <v>20</v>
      </c>
      <c r="C32">
        <v>24</v>
      </c>
      <c r="D32" s="108" t="s">
        <v>187</v>
      </c>
      <c r="E32">
        <f t="shared" si="6"/>
        <v>1</v>
      </c>
      <c r="F32">
        <f t="shared" si="1"/>
        <v>80</v>
      </c>
      <c r="G32">
        <f t="shared" si="2"/>
        <v>87</v>
      </c>
      <c r="H32">
        <f t="shared" si="3"/>
        <v>123</v>
      </c>
      <c r="J32" t="str">
        <f t="shared" si="4"/>
        <v>&lt;e:IncomeFromParticipatingInterests contextRef="c10" decimals="-3" unitRef="u1"&gt;</v>
      </c>
      <c r="K32" s="106">
        <f>Regnskabsstatistik!F36*1000</f>
        <v>200000</v>
      </c>
      <c r="L32" t="str">
        <f t="shared" si="5"/>
        <v>&lt;/e:IncomeFromParticipatingInterests&gt;</v>
      </c>
      <c r="P32" s="105" t="str">
        <f t="shared" si="0"/>
        <v>&lt;e:IncomeFromParticipatingInterests contextRef="c10" decimals="-3" unitRef="u1"&gt;200000&lt;/e:IncomeFromParticipatingInterests&gt;</v>
      </c>
    </row>
    <row r="33" spans="1:16" x14ac:dyDescent="0.25">
      <c r="A33" t="s">
        <v>188</v>
      </c>
      <c r="B33" s="104">
        <v>21</v>
      </c>
      <c r="C33">
        <v>25</v>
      </c>
      <c r="D33" s="108" t="s">
        <v>189</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210000</v>
      </c>
      <c r="L33" t="str">
        <f t="shared" si="5"/>
        <v>&lt;/e:InterestReceivedOnNoncurrentFinancialAssetsAndCurrentAssets&gt;</v>
      </c>
      <c r="P33" s="105" t="str">
        <f t="shared" si="0"/>
        <v>&lt;e:InterestReceivedOnNoncurrentFinancialAssetsAndCurrentAssets contextRef="c10" decimals="-3" unitRef="u1"&gt;210000&lt;/e:InterestReceivedOnNoncurrentFinancialAssetsAndCurrentAssets&gt;</v>
      </c>
    </row>
    <row r="34" spans="1:16" x14ac:dyDescent="0.25">
      <c r="A34" t="s">
        <v>190</v>
      </c>
      <c r="B34" s="104">
        <v>22</v>
      </c>
      <c r="C34">
        <v>26</v>
      </c>
      <c r="D34" s="108" t="s">
        <v>191</v>
      </c>
      <c r="E34">
        <f t="shared" si="6"/>
        <v>1</v>
      </c>
      <c r="F34">
        <f t="shared" si="1"/>
        <v>75</v>
      </c>
      <c r="G34">
        <f t="shared" si="2"/>
        <v>82</v>
      </c>
      <c r="H34">
        <f t="shared" si="3"/>
        <v>113</v>
      </c>
      <c r="J34" t="str">
        <f t="shared" si="4"/>
        <v>&lt;d:ImpairmentOfFinancialAssets contextRef="c10" decimals="-3" unitRef="u1"&gt;</v>
      </c>
      <c r="K34" s="106">
        <f>Regnskabsstatistik!F38*1000</f>
        <v>220000</v>
      </c>
      <c r="L34" t="str">
        <f t="shared" si="5"/>
        <v>&lt;/d:ImpairmentOfFinancialAssets&gt;</v>
      </c>
      <c r="P34" s="105" t="str">
        <f t="shared" si="0"/>
        <v>&lt;d:ImpairmentOfFinancialAssets contextRef="c10" decimals="-3" unitRef="u1"&gt;220000&lt;/d:ImpairmentOfFinancialAssets&gt;</v>
      </c>
    </row>
    <row r="35" spans="1:16" x14ac:dyDescent="0.25">
      <c r="A35" t="s">
        <v>192</v>
      </c>
      <c r="B35" s="104">
        <v>23</v>
      </c>
      <c r="C35">
        <v>27</v>
      </c>
      <c r="D35" s="108" t="s">
        <v>193</v>
      </c>
      <c r="E35">
        <f t="shared" si="6"/>
        <v>1</v>
      </c>
      <c r="F35">
        <f t="shared" si="1"/>
        <v>80</v>
      </c>
      <c r="G35">
        <f t="shared" si="2"/>
        <v>87</v>
      </c>
      <c r="H35">
        <f t="shared" si="3"/>
        <v>123</v>
      </c>
      <c r="J35" t="str">
        <f t="shared" si="4"/>
        <v>&lt;e:InterestPayableAndSimilarCharges contextRef="c10" decimals="-3" unitRef="u1"&gt;</v>
      </c>
      <c r="K35" s="106">
        <f>Regnskabsstatistik!F39*1000</f>
        <v>230000</v>
      </c>
      <c r="L35" t="str">
        <f t="shared" si="5"/>
        <v>&lt;/e:InterestPayableAndSimilarCharges&gt;</v>
      </c>
      <c r="P35" s="105" t="str">
        <f t="shared" ref="P35:P66" si="7">+J35&amp;K35&amp;L35</f>
        <v>&lt;e:InterestPayableAndSimilarCharges contextRef="c10" decimals="-3" unitRef="u1"&gt;230000&lt;/e:InterestPayableAndSimilarCharges&gt;</v>
      </c>
    </row>
    <row r="36" spans="1:16" x14ac:dyDescent="0.25">
      <c r="A36" t="s">
        <v>194</v>
      </c>
      <c r="B36" s="104">
        <v>24</v>
      </c>
      <c r="C36">
        <v>28</v>
      </c>
      <c r="D36" s="108" t="s">
        <v>195</v>
      </c>
      <c r="E36">
        <f t="shared" si="6"/>
        <v>1</v>
      </c>
      <c r="F36">
        <f t="shared" si="1"/>
        <v>89</v>
      </c>
      <c r="G36">
        <f t="shared" si="2"/>
        <v>97</v>
      </c>
      <c r="H36">
        <f t="shared" si="3"/>
        <v>142</v>
      </c>
      <c r="J36" t="str">
        <f t="shared" si="4"/>
        <v>&lt;d:ProfitLossFromOrdinaryActivitiesBeforeTax contextRef="c10" decimals="-3" unitRef="u1"&gt;</v>
      </c>
      <c r="K36" s="106">
        <f>Regnskabsstatistik!F40*1000</f>
        <v>240000</v>
      </c>
      <c r="L36" t="str">
        <f t="shared" si="5"/>
        <v>&lt;/d:ProfitLossFromOrdinaryActivitiesBeforeTax&gt;</v>
      </c>
      <c r="P36" s="105" t="str">
        <f t="shared" si="7"/>
        <v>&lt;d:ProfitLossFromOrdinaryActivitiesBeforeTax contextRef="c10" decimals="-3" unitRef="u1"&gt;240000&lt;/d:ProfitLossFromOrdinaryActivitiesBeforeTax&gt;</v>
      </c>
    </row>
    <row r="37" spans="1:16" x14ac:dyDescent="0.25">
      <c r="A37" t="s">
        <v>196</v>
      </c>
      <c r="B37" s="104">
        <v>25</v>
      </c>
      <c r="C37">
        <v>29</v>
      </c>
      <c r="D37" s="108" t="s">
        <v>197</v>
      </c>
      <c r="E37">
        <f t="shared" si="6"/>
        <v>1</v>
      </c>
      <c r="F37">
        <f t="shared" si="1"/>
        <v>58</v>
      </c>
      <c r="G37">
        <f t="shared" si="2"/>
        <v>65</v>
      </c>
      <c r="H37">
        <f t="shared" si="3"/>
        <v>79</v>
      </c>
      <c r="J37" t="str">
        <f t="shared" si="4"/>
        <v>&lt;d:TaxExpense contextRef="c10" decimals="-3" unitRef="u1"&gt;</v>
      </c>
      <c r="K37" s="106">
        <f>Regnskabsstatistik!F42*1000</f>
        <v>250000</v>
      </c>
      <c r="L37" t="str">
        <f t="shared" si="5"/>
        <v>&lt;/d:TaxExpense&gt;</v>
      </c>
      <c r="P37" s="105" t="str">
        <f t="shared" si="7"/>
        <v>&lt;d:TaxExpense contextRef="c10" decimals="-3" unitRef="u1"&gt;250000&lt;/d:TaxExpense&gt;</v>
      </c>
    </row>
    <row r="38" spans="1:16" x14ac:dyDescent="0.25">
      <c r="A38" t="s">
        <v>198</v>
      </c>
      <c r="B38" s="104">
        <v>26</v>
      </c>
      <c r="C38">
        <v>30</v>
      </c>
      <c r="D38" s="108" t="s">
        <v>199</v>
      </c>
      <c r="E38">
        <f t="shared" si="6"/>
        <v>1</v>
      </c>
      <c r="F38">
        <f t="shared" si="1"/>
        <v>58</v>
      </c>
      <c r="G38">
        <f t="shared" si="2"/>
        <v>66</v>
      </c>
      <c r="H38">
        <f t="shared" si="3"/>
        <v>80</v>
      </c>
      <c r="J38" t="str">
        <f t="shared" si="4"/>
        <v>&lt;d:ProfitLoss contextRef="c10" decimals="-3" unitRef="u1"&gt;</v>
      </c>
      <c r="K38" s="106">
        <f>Regnskabsstatistik!F44*1000</f>
        <v>260000</v>
      </c>
      <c r="L38" t="str">
        <f t="shared" si="5"/>
        <v>&lt;/d:ProfitLoss&gt;</v>
      </c>
      <c r="P38" s="105" t="str">
        <f t="shared" si="7"/>
        <v>&lt;d:ProfitLoss contextRef="c10" decimals="-3" unitRef="u1"&gt;260000&lt;/d:ProfitLoss&gt;</v>
      </c>
    </row>
    <row r="39" spans="1:16" x14ac:dyDescent="0.25">
      <c r="A39" t="s">
        <v>200</v>
      </c>
      <c r="B39" s="104">
        <v>27</v>
      </c>
      <c r="C39">
        <v>31</v>
      </c>
      <c r="D39" s="108" t="s">
        <v>201</v>
      </c>
      <c r="E39">
        <f t="shared" si="6"/>
        <v>1</v>
      </c>
      <c r="F39">
        <f t="shared" si="1"/>
        <v>75</v>
      </c>
      <c r="G39">
        <f t="shared" si="2"/>
        <v>77</v>
      </c>
      <c r="H39">
        <f t="shared" si="3"/>
        <v>108</v>
      </c>
      <c r="J39" t="str">
        <f t="shared" si="4"/>
        <v>&lt;e:ProfitRetainedLossSustained contextRef="c10" decimals="-3" unitRef="u1"&gt;</v>
      </c>
      <c r="K39" s="106">
        <f>Regnskabsstatistik!F47*1000</f>
        <v>270000</v>
      </c>
      <c r="L39" t="str">
        <f t="shared" si="5"/>
        <v>&lt;/e:ProfitRetainedLossSustained&gt;</v>
      </c>
      <c r="P39" s="105" t="str">
        <f t="shared" si="7"/>
        <v>&lt;e:ProfitRetainedLossSustained contextRef="c10" decimals="-3" unitRef="u1"&gt;270000&lt;/e:ProfitRetainedLossSustained&gt;</v>
      </c>
    </row>
    <row r="40" spans="1:16" x14ac:dyDescent="0.25">
      <c r="A40" t="s">
        <v>202</v>
      </c>
      <c r="B40" s="104">
        <v>28</v>
      </c>
      <c r="C40">
        <v>32</v>
      </c>
      <c r="D40" s="108" t="s">
        <v>203</v>
      </c>
      <c r="E40">
        <f t="shared" si="6"/>
        <v>1</v>
      </c>
      <c r="F40">
        <f t="shared" si="1"/>
        <v>97</v>
      </c>
      <c r="G40">
        <f t="shared" si="2"/>
        <v>99</v>
      </c>
      <c r="H40">
        <f t="shared" si="3"/>
        <v>152</v>
      </c>
      <c r="J40" t="str">
        <f t="shared" si="4"/>
        <v>&lt;e:DividendsToShareholdersAndSimilarPaymentsToOwners contextRef="c10" decimals="-3" unitRef="u1"&gt;</v>
      </c>
      <c r="K40" s="106">
        <f>Regnskabsstatistik!F48*1000</f>
        <v>280000</v>
      </c>
      <c r="L40" t="str">
        <f t="shared" si="5"/>
        <v>&lt;/e:DividendsToShareholdersAndSimilarPaymentsToOwners&gt;</v>
      </c>
      <c r="P40" s="105" t="str">
        <f t="shared" si="7"/>
        <v>&lt;e:DividendsToShareholdersAndSimilarPaymentsToOwners contextRef="c10" decimals="-3" unitRef="u1"&gt;280000&lt;/e:DividendsToShareholdersAndSimilarPaymentsToOwners&gt;</v>
      </c>
    </row>
    <row r="41" spans="1:16" x14ac:dyDescent="0.25">
      <c r="A41" t="s">
        <v>204</v>
      </c>
      <c r="B41" s="104">
        <v>55</v>
      </c>
      <c r="C41">
        <v>68</v>
      </c>
      <c r="D41" s="108" t="s">
        <v>205</v>
      </c>
      <c r="E41">
        <f t="shared" si="6"/>
        <v>1</v>
      </c>
      <c r="F41">
        <f t="shared" si="1"/>
        <v>54</v>
      </c>
      <c r="G41">
        <f t="shared" si="2"/>
        <v>63</v>
      </c>
      <c r="H41">
        <f t="shared" si="3"/>
        <v>73</v>
      </c>
      <c r="J41" t="str">
        <f t="shared" si="4"/>
        <v>&lt;d:Equity contextRef="c12" decimals="-3" unitRef="u1"&gt;</v>
      </c>
      <c r="K41" s="106">
        <f>Regnskabsstatistik!F57*1000</f>
        <v>550000</v>
      </c>
      <c r="L41" t="str">
        <f t="shared" si="5"/>
        <v>&lt;/d:Equity&gt;</v>
      </c>
      <c r="P41" s="105" t="str">
        <f t="shared" si="7"/>
        <v>&lt;d:Equity contextRef="c12" decimals="-3" unitRef="u1"&gt;550000&lt;/d:Equity&gt;</v>
      </c>
    </row>
    <row r="42" spans="1:16" x14ac:dyDescent="0.25">
      <c r="A42" t="s">
        <v>206</v>
      </c>
      <c r="B42" s="104">
        <v>61</v>
      </c>
      <c r="C42">
        <v>74</v>
      </c>
      <c r="D42" s="108" t="s">
        <v>207</v>
      </c>
      <c r="E42">
        <f t="shared" si="6"/>
        <v>1</v>
      </c>
      <c r="F42">
        <f t="shared" si="1"/>
        <v>68</v>
      </c>
      <c r="G42">
        <f t="shared" si="2"/>
        <v>78</v>
      </c>
      <c r="H42">
        <f t="shared" si="3"/>
        <v>102</v>
      </c>
      <c r="J42" t="str">
        <f t="shared" si="4"/>
        <v>&lt;d:LiabilitiesAndEquity contextRef="c12" decimals="-3" unitRef="u1"&gt;</v>
      </c>
      <c r="K42" s="106">
        <f>Regnskabsstatistik!F59*1000</f>
        <v>610000</v>
      </c>
      <c r="L42" t="str">
        <f t="shared" si="5"/>
        <v>&lt;/d:LiabilitiesAndEquity&gt;</v>
      </c>
      <c r="P42" s="105" t="str">
        <f t="shared" si="7"/>
        <v>&lt;d:LiabilitiesAndEquity contextRef="c12" decimals="-3" unitRef="u1"&gt;610000&lt;/d:LiabilitiesAndEquity&gt;</v>
      </c>
    </row>
    <row r="43" spans="1:16" x14ac:dyDescent="0.25">
      <c r="A43" t="s">
        <v>208</v>
      </c>
      <c r="B43" s="104">
        <v>62</v>
      </c>
      <c r="C43">
        <v>75</v>
      </c>
      <c r="D43" s="108" t="s">
        <v>209</v>
      </c>
      <c r="E43">
        <f t="shared" si="6"/>
        <v>1</v>
      </c>
      <c r="F43">
        <f t="shared" si="1"/>
        <v>86</v>
      </c>
      <c r="G43">
        <f t="shared" si="2"/>
        <v>96</v>
      </c>
      <c r="H43">
        <f t="shared" si="3"/>
        <v>138</v>
      </c>
      <c r="J43" t="str">
        <f t="shared" si="4"/>
        <v>&lt;e:IncreaseInCompletedDevelopmentProjects contextRef="c10" decimals="-3" unitRef="u1"&gt;</v>
      </c>
      <c r="K43" s="106">
        <f>Regnskabsstatistik!F74*1000</f>
        <v>620000</v>
      </c>
      <c r="L43" t="str">
        <f t="shared" si="5"/>
        <v>&lt;/e:IncreaseInCompletedDevelopmentProjects&gt;</v>
      </c>
      <c r="P43" s="105" t="str">
        <f t="shared" si="7"/>
        <v>&lt;e:IncreaseInCompletedDevelopmentProjects contextRef="c10" decimals="-3" unitRef="u1"&gt;620000&lt;/e:IncreaseInCompletedDevelopmentProjects&gt;</v>
      </c>
    </row>
    <row r="44" spans="1:16" x14ac:dyDescent="0.25">
      <c r="A44" t="s">
        <v>210</v>
      </c>
      <c r="B44" s="104">
        <v>63</v>
      </c>
      <c r="C44">
        <v>76</v>
      </c>
      <c r="D44" s="108" t="s">
        <v>211</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630000</v>
      </c>
      <c r="L44" t="str">
        <f t="shared" si="5"/>
        <v>&lt;/e:AcquiredConcessionsPatentsLicencesTrademarksAndOtherSimilarRights&gt;</v>
      </c>
      <c r="P44" s="105" t="str">
        <f t="shared" si="7"/>
        <v>&lt;e:AcquiredConcessionsPatentsLicencesTrademarksAndOtherSimilarRights contextRef="c10" decimals="-3" unitRef="u1"&gt;630000&lt;/e:AcquiredConcessionsPatentsLicencesTrademarksAndOtherSimilarRights&gt;</v>
      </c>
    </row>
    <row r="45" spans="1:16" x14ac:dyDescent="0.25">
      <c r="A45" t="s">
        <v>212</v>
      </c>
      <c r="B45" s="104">
        <v>64</v>
      </c>
      <c r="C45">
        <v>77</v>
      </c>
      <c r="D45" s="108" t="s">
        <v>213</v>
      </c>
      <c r="E45">
        <f t="shared" si="6"/>
        <v>1</v>
      </c>
      <c r="F45">
        <f t="shared" si="1"/>
        <v>66</v>
      </c>
      <c r="G45">
        <f t="shared" si="2"/>
        <v>75</v>
      </c>
      <c r="H45">
        <f t="shared" si="3"/>
        <v>97</v>
      </c>
      <c r="J45" t="str">
        <f t="shared" si="4"/>
        <v>&lt;e:PurchaseOfSoftware contextRef="c10" decimals="-3" unitRef="u1"&gt;</v>
      </c>
      <c r="K45" s="106">
        <f>Regnskabsstatistik!F76*1000</f>
        <v>640000</v>
      </c>
      <c r="L45" t="str">
        <f t="shared" si="5"/>
        <v>&lt;/e:PurchaseOfSoftware&gt;</v>
      </c>
      <c r="P45" s="105" t="str">
        <f t="shared" si="7"/>
        <v>&lt;e:PurchaseOfSoftware contextRef="c10" decimals="-3" unitRef="u1"&gt;640000&lt;/e:PurchaseOfSoftware&gt;</v>
      </c>
    </row>
    <row r="46" spans="1:16" x14ac:dyDescent="0.25">
      <c r="A46" t="s">
        <v>214</v>
      </c>
      <c r="B46" s="104">
        <v>65</v>
      </c>
      <c r="C46">
        <v>78</v>
      </c>
      <c r="D46" s="108" t="s">
        <v>215</v>
      </c>
      <c r="E46">
        <f t="shared" si="6"/>
        <v>1</v>
      </c>
      <c r="F46">
        <f t="shared" si="1"/>
        <v>66</v>
      </c>
      <c r="G46">
        <f t="shared" si="2"/>
        <v>74</v>
      </c>
      <c r="H46">
        <f t="shared" si="3"/>
        <v>96</v>
      </c>
      <c r="J46" t="str">
        <f t="shared" si="4"/>
        <v>&lt;e:PurchaseOfGoodwill contextRef="c10" decimals="-3" unitRef="u1"&gt;</v>
      </c>
      <c r="K46" s="106">
        <f>Regnskabsstatistik!F77*1000</f>
        <v>650000</v>
      </c>
      <c r="L46" t="str">
        <f t="shared" si="5"/>
        <v>&lt;/e:PurchaseOfGoodwill&gt;</v>
      </c>
      <c r="P46" s="105" t="str">
        <f t="shared" si="7"/>
        <v>&lt;e:PurchaseOfGoodwill contextRef="c10" decimals="-3" unitRef="u1"&gt;650000&lt;/e:PurchaseOfGoodwill&gt;</v>
      </c>
    </row>
    <row r="47" spans="1:16" x14ac:dyDescent="0.25">
      <c r="A47" t="s">
        <v>216</v>
      </c>
      <c r="B47" s="104">
        <v>66</v>
      </c>
      <c r="C47">
        <v>79</v>
      </c>
      <c r="D47" s="108" t="s">
        <v>217</v>
      </c>
      <c r="E47">
        <f t="shared" si="6"/>
        <v>1</v>
      </c>
      <c r="F47">
        <f t="shared" si="1"/>
        <v>74</v>
      </c>
      <c r="G47">
        <f t="shared" si="2"/>
        <v>82</v>
      </c>
      <c r="H47">
        <f t="shared" si="3"/>
        <v>112</v>
      </c>
      <c r="J47" t="str">
        <f t="shared" si="4"/>
        <v>&lt;e:IntangibleAssetsInProgress contextRef="c10" decimals="-3" unitRef="u1"&gt;</v>
      </c>
      <c r="K47" s="106">
        <f>Regnskabsstatistik!F78*1000</f>
        <v>660000</v>
      </c>
      <c r="L47" t="str">
        <f t="shared" si="5"/>
        <v>&lt;/e:IntangibleAssetsInProgress&gt;</v>
      </c>
      <c r="P47" s="105" t="str">
        <f t="shared" si="7"/>
        <v>&lt;e:IntangibleAssetsInProgress contextRef="c10" decimals="-3" unitRef="u1"&gt;660000&lt;/e:IntangibleAssetsInProgress&gt;</v>
      </c>
    </row>
    <row r="48" spans="1:16" x14ac:dyDescent="0.25">
      <c r="A48" t="s">
        <v>218</v>
      </c>
      <c r="B48" s="104">
        <v>67</v>
      </c>
      <c r="C48">
        <v>80</v>
      </c>
      <c r="D48" s="108" t="s">
        <v>219</v>
      </c>
      <c r="E48">
        <f t="shared" si="6"/>
        <v>1</v>
      </c>
      <c r="F48">
        <f t="shared" si="1"/>
        <v>75</v>
      </c>
      <c r="G48">
        <f t="shared" si="2"/>
        <v>84</v>
      </c>
      <c r="H48">
        <f t="shared" si="3"/>
        <v>115</v>
      </c>
      <c r="J48" t="str">
        <f t="shared" si="4"/>
        <v>&lt;d:AdditionsToIntangibleAssets contextRef="c10" decimals="-3" unitRef="u1"&gt;</v>
      </c>
      <c r="K48" s="106">
        <f>Regnskabsstatistik!F79*1000</f>
        <v>670000</v>
      </c>
      <c r="L48" t="str">
        <f t="shared" si="5"/>
        <v>&lt;/d:AdditionsToIntangibleAssets&gt;</v>
      </c>
      <c r="P48" s="105" t="str">
        <f t="shared" si="7"/>
        <v>&lt;d:AdditionsToIntangibleAssets contextRef="c10" decimals="-3" unitRef="u1"&gt;670000&lt;/d:AdditionsToIntangibleAssets&gt;</v>
      </c>
    </row>
    <row r="49" spans="1:16" x14ac:dyDescent="0.25">
      <c r="A49" t="s">
        <v>220</v>
      </c>
      <c r="B49" s="104">
        <v>68</v>
      </c>
      <c r="C49">
        <v>81</v>
      </c>
      <c r="D49" s="108" t="s">
        <v>221</v>
      </c>
      <c r="E49">
        <f t="shared" si="6"/>
        <v>1</v>
      </c>
      <c r="F49">
        <f t="shared" si="1"/>
        <v>80</v>
      </c>
      <c r="G49">
        <f t="shared" si="2"/>
        <v>87</v>
      </c>
      <c r="H49">
        <f t="shared" si="3"/>
        <v>123</v>
      </c>
      <c r="J49" t="str">
        <f t="shared" si="4"/>
        <v>&lt;e:PurchaseOfBuildingsIncludingLand contextRef="c10" decimals="-3" unitRef="u1"&gt;</v>
      </c>
      <c r="K49" s="106">
        <f>Regnskabsstatistik!F81*1000</f>
        <v>680000</v>
      </c>
      <c r="L49" t="str">
        <f t="shared" si="5"/>
        <v>&lt;/e:PurchaseOfBuildingsIncludingLand&gt;</v>
      </c>
      <c r="P49" s="105" t="str">
        <f t="shared" si="7"/>
        <v>&lt;e:PurchaseOfBuildingsIncludingLand contextRef="c10" decimals="-3" unitRef="u1"&gt;680000&lt;/e:PurchaseOfBuildingsIncludingLand&gt;</v>
      </c>
    </row>
    <row r="50" spans="1:16" x14ac:dyDescent="0.25">
      <c r="A50" t="s">
        <v>222</v>
      </c>
      <c r="B50" s="104">
        <v>69</v>
      </c>
      <c r="C50">
        <v>82</v>
      </c>
      <c r="D50" s="108" t="s">
        <v>223</v>
      </c>
      <c r="E50">
        <f t="shared" si="6"/>
        <v>1</v>
      </c>
      <c r="F50">
        <f t="shared" si="1"/>
        <v>84</v>
      </c>
      <c r="G50">
        <f t="shared" si="2"/>
        <v>94</v>
      </c>
      <c r="H50">
        <f t="shared" si="3"/>
        <v>134</v>
      </c>
      <c r="J50" t="str">
        <f t="shared" si="4"/>
        <v>&lt;e:ConstructionOfBuildingsExcludingLand contextRef="c10" decimals="-3" unitRef="u1"&gt;</v>
      </c>
      <c r="K50" s="106">
        <f>Regnskabsstatistik!F82*1000</f>
        <v>690000</v>
      </c>
      <c r="L50" t="str">
        <f t="shared" si="5"/>
        <v>&lt;/e:ConstructionOfBuildingsExcludingLand&gt;</v>
      </c>
      <c r="P50" s="105" t="str">
        <f t="shared" si="7"/>
        <v>&lt;e:ConstructionOfBuildingsExcludingLand contextRef="c10" decimals="-3" unitRef="u1"&gt;690000&lt;/e:ConstructionOfBuildingsExcludingLand&gt;</v>
      </c>
    </row>
    <row r="51" spans="1:16" x14ac:dyDescent="0.25">
      <c r="A51" t="s">
        <v>224</v>
      </c>
      <c r="B51" s="104">
        <v>70</v>
      </c>
      <c r="C51">
        <v>83</v>
      </c>
      <c r="D51" s="108" t="s">
        <v>225</v>
      </c>
      <c r="E51">
        <f t="shared" si="6"/>
        <v>1</v>
      </c>
      <c r="F51">
        <f t="shared" si="1"/>
        <v>74</v>
      </c>
      <c r="G51">
        <f t="shared" si="2"/>
        <v>84</v>
      </c>
      <c r="H51">
        <f t="shared" si="3"/>
        <v>114</v>
      </c>
      <c r="J51" t="str">
        <f t="shared" si="4"/>
        <v>&lt;e:PurchaseOfLandNotBuiltUpon contextRef="c10" decimals="-3" unitRef="u1"&gt;</v>
      </c>
      <c r="K51" s="106">
        <f>Regnskabsstatistik!F83*1000</f>
        <v>700000</v>
      </c>
      <c r="L51" t="str">
        <f t="shared" si="5"/>
        <v>&lt;/e:PurchaseOfLandNotBuiltUpon&gt;</v>
      </c>
      <c r="P51" s="105" t="str">
        <f t="shared" si="7"/>
        <v>&lt;e:PurchaseOfLandNotBuiltUpon contextRef="c10" decimals="-3" unitRef="u1"&gt;700000&lt;/e:PurchaseOfLandNotBuiltUpon&gt;</v>
      </c>
    </row>
    <row r="52" spans="1:16" x14ac:dyDescent="0.25">
      <c r="A52" t="s">
        <v>226</v>
      </c>
      <c r="B52" s="104">
        <v>71</v>
      </c>
      <c r="C52">
        <v>84</v>
      </c>
      <c r="D52" s="108" t="s">
        <v>227</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710000</v>
      </c>
      <c r="L52" t="str">
        <f t="shared" si="5"/>
        <v>&lt;/e:AlterationsAndImprovementsOfBuildingsAndInstallations&gt;</v>
      </c>
      <c r="P52" s="105" t="str">
        <f t="shared" si="7"/>
        <v>&lt;e:AlterationsAndImprovementsOfBuildingsAndInstallations contextRef="c10" decimals="-3" unitRef="u1"&gt;710000&lt;/e:AlterationsAndImprovementsOfBuildingsAndInstallations&gt;</v>
      </c>
    </row>
    <row r="53" spans="1:16" x14ac:dyDescent="0.25">
      <c r="A53" t="s">
        <v>228</v>
      </c>
      <c r="B53" s="104">
        <v>72</v>
      </c>
      <c r="C53">
        <v>85</v>
      </c>
      <c r="D53" s="108" t="s">
        <v>229</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720000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unitRef="u1"&gt;720000&lt;/e:ConstructionAlterationAndImprovementOfRoadsHarboursSquaresAndSimilarAndDevelopmentAndImprovementOfLand&gt;</v>
      </c>
    </row>
    <row r="54" spans="1:16" x14ac:dyDescent="0.25">
      <c r="A54" t="s">
        <v>230</v>
      </c>
      <c r="B54" s="104">
        <v>73</v>
      </c>
      <c r="C54">
        <v>86</v>
      </c>
      <c r="D54" s="108" t="s">
        <v>231</v>
      </c>
      <c r="E54">
        <f t="shared" si="6"/>
        <v>1</v>
      </c>
      <c r="F54">
        <f t="shared" si="1"/>
        <v>68</v>
      </c>
      <c r="G54">
        <f t="shared" si="2"/>
        <v>74</v>
      </c>
      <c r="H54">
        <f t="shared" si="3"/>
        <v>98</v>
      </c>
      <c r="J54" t="str">
        <f t="shared" si="4"/>
        <v>&lt;e:IncreaseOfRealEstate contextRef="c10" decimals="-3" unitRef="u1"&gt;</v>
      </c>
      <c r="K54" s="106">
        <f>Regnskabsstatistik!F86*1000</f>
        <v>730000</v>
      </c>
      <c r="L54" t="str">
        <f t="shared" si="5"/>
        <v>&lt;/e:IncreaseOfRealEstate&gt;</v>
      </c>
      <c r="P54" s="105" t="str">
        <f t="shared" si="7"/>
        <v>&lt;e:IncreaseOfRealEstate contextRef="c10" decimals="-3" unitRef="u1"&gt;730000&lt;/e:IncreaseOfRealEstate&gt;</v>
      </c>
    </row>
    <row r="55" spans="1:16" x14ac:dyDescent="0.25">
      <c r="A55" t="s">
        <v>232</v>
      </c>
      <c r="B55" s="104">
        <v>74</v>
      </c>
      <c r="C55">
        <v>87</v>
      </c>
      <c r="D55" s="108" t="s">
        <v>233</v>
      </c>
      <c r="E55">
        <f t="shared" si="6"/>
        <v>1</v>
      </c>
      <c r="F55">
        <f t="shared" si="1"/>
        <v>90</v>
      </c>
      <c r="G55">
        <f t="shared" si="2"/>
        <v>97</v>
      </c>
      <c r="H55">
        <f t="shared" si="3"/>
        <v>143</v>
      </c>
      <c r="J55" t="str">
        <f t="shared" si="4"/>
        <v>&lt;e:AdditionsToProductionMachineryAndEquipment contextRef="c10" decimals="-3" unitRef="u1"&gt;</v>
      </c>
      <c r="K55" s="106">
        <f>Regnskabsstatistik!F88*1000</f>
        <v>740000</v>
      </c>
      <c r="L55" t="str">
        <f t="shared" si="5"/>
        <v>&lt;/e:AdditionsToProductionMachineryAndEquipment&gt;</v>
      </c>
      <c r="P55" s="105" t="str">
        <f t="shared" si="7"/>
        <v>&lt;e:AdditionsToProductionMachineryAndEquipment contextRef="c10" decimals="-3" unitRef="u1"&gt;740000&lt;/e:AdditionsToProductionMachineryAndEquipment&gt;</v>
      </c>
    </row>
    <row r="56" spans="1:16" x14ac:dyDescent="0.25">
      <c r="A56" t="s">
        <v>234</v>
      </c>
      <c r="B56" s="104">
        <v>75</v>
      </c>
      <c r="C56">
        <v>88</v>
      </c>
      <c r="D56" s="108" t="s">
        <v>235</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750000</v>
      </c>
      <c r="L56" t="str">
        <f t="shared" si="5"/>
        <v>&lt;/e:AdditionsToOtherPlantOperatingAssetsFixturesAndFurniture&gt;</v>
      </c>
      <c r="P56" s="105" t="str">
        <f t="shared" si="7"/>
        <v>&lt;e:AdditionsToOtherPlantOperatingAssetsFixturesAndFurniture contextRef="c10" decimals="-3" unitRef="u1"&gt;750000&lt;/e:AdditionsToOtherPlantOperatingAssetsFixturesAndFurniture&gt;</v>
      </c>
    </row>
    <row r="57" spans="1:16" x14ac:dyDescent="0.25">
      <c r="A57" t="s">
        <v>236</v>
      </c>
      <c r="B57" s="104">
        <v>76</v>
      </c>
      <c r="C57">
        <v>89</v>
      </c>
      <c r="D57" s="108" t="s">
        <v>237</v>
      </c>
      <c r="E57">
        <f t="shared" si="6"/>
        <v>1</v>
      </c>
      <c r="F57">
        <f t="shared" si="1"/>
        <v>84</v>
      </c>
      <c r="G57">
        <f t="shared" si="2"/>
        <v>91</v>
      </c>
      <c r="H57">
        <f t="shared" si="3"/>
        <v>131</v>
      </c>
      <c r="J57" t="str">
        <f t="shared" si="4"/>
        <v>&lt;e:IncreaseOfMachineryPlantAndEquipment contextRef="c10" decimals="-3" unitRef="u1"&gt;</v>
      </c>
      <c r="K57" s="106">
        <f>Regnskabsstatistik!F90*1000</f>
        <v>760000</v>
      </c>
      <c r="L57" t="str">
        <f t="shared" si="5"/>
        <v>&lt;/e:IncreaseOfMachineryPlantAndEquipment&gt;</v>
      </c>
      <c r="P57" s="105" t="str">
        <f t="shared" si="7"/>
        <v>&lt;e:IncreaseOfMachineryPlantAndEquipment contextRef="c10" decimals="-3" unitRef="u1"&gt;760000&lt;/e:IncreaseOfMachineryPlantAndEquipment&gt;</v>
      </c>
    </row>
    <row r="58" spans="1:16" x14ac:dyDescent="0.25">
      <c r="A58" t="s">
        <v>238</v>
      </c>
      <c r="B58" s="104">
        <v>77</v>
      </c>
      <c r="C58">
        <v>90</v>
      </c>
      <c r="D58" s="108" t="s">
        <v>239</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770000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unitRef="u1"&gt;770000&lt;/e:AdditionsToPropertyPlantAndEquipmentInProgressAndPrepaymentsForPropertyPlantAndEquipment&gt;</v>
      </c>
    </row>
    <row r="59" spans="1:16" x14ac:dyDescent="0.25">
      <c r="A59" t="s">
        <v>240</v>
      </c>
      <c r="B59" s="104">
        <v>78</v>
      </c>
      <c r="C59">
        <v>91</v>
      </c>
      <c r="D59" s="108" t="s">
        <v>241</v>
      </c>
      <c r="E59">
        <f t="shared" si="6"/>
        <v>1</v>
      </c>
      <c r="F59">
        <f t="shared" si="1"/>
        <v>75</v>
      </c>
      <c r="G59">
        <f t="shared" si="2"/>
        <v>82</v>
      </c>
      <c r="H59">
        <f t="shared" si="3"/>
        <v>113</v>
      </c>
      <c r="J59" t="str">
        <f t="shared" si="4"/>
        <v>&lt;e:AdditionsToNoncurrentAssets contextRef="c10" decimals="-3" unitRef="u1"&gt;</v>
      </c>
      <c r="K59" s="106">
        <f>Regnskabsstatistik!F94*1000</f>
        <v>780000</v>
      </c>
      <c r="L59" t="str">
        <f t="shared" si="5"/>
        <v>&lt;/e:AdditionsToNoncurrentAssets&gt;</v>
      </c>
      <c r="P59" s="105" t="str">
        <f t="shared" si="7"/>
        <v>&lt;e:AdditionsToNoncurrentAssets contextRef="c10" decimals="-3" unitRef="u1"&gt;780000&lt;/e:AdditionsToNoncurrentAssets&gt;</v>
      </c>
    </row>
    <row r="60" spans="1:16" x14ac:dyDescent="0.25">
      <c r="A60" t="s">
        <v>242</v>
      </c>
      <c r="B60" s="104">
        <v>79</v>
      </c>
      <c r="C60">
        <v>92</v>
      </c>
      <c r="D60" s="108" t="s">
        <v>243</v>
      </c>
      <c r="E60">
        <f t="shared" si="6"/>
        <v>1</v>
      </c>
      <c r="F60">
        <f t="shared" si="1"/>
        <v>86</v>
      </c>
      <c r="G60">
        <f t="shared" si="2"/>
        <v>93</v>
      </c>
      <c r="H60">
        <f t="shared" si="3"/>
        <v>135</v>
      </c>
      <c r="J60" t="str">
        <f t="shared" si="4"/>
        <v>&lt;e:DecreaseInCompletedDevelopmentProjects contextRef="c10" decimals="-3" unitRef="u1"&gt;</v>
      </c>
      <c r="K60" s="106">
        <f>Regnskabsstatistik!F101*1000</f>
        <v>790000</v>
      </c>
      <c r="L60" t="str">
        <f t="shared" si="5"/>
        <v>&lt;/e:DecreaseInCompletedDevelopmentProjects&gt;</v>
      </c>
      <c r="P60" s="105" t="str">
        <f t="shared" si="7"/>
        <v>&lt;e:DecreaseInCompletedDevelopmentProjects contextRef="c10" decimals="-3" unitRef="u1"&gt;790000&lt;/e:DecreaseInCompletedDevelopmentProjects&gt;</v>
      </c>
    </row>
    <row r="61" spans="1:16" x14ac:dyDescent="0.25">
      <c r="A61" s="109" t="s">
        <v>244</v>
      </c>
      <c r="B61" s="104">
        <v>80</v>
      </c>
      <c r="C61">
        <v>93</v>
      </c>
      <c r="D61" s="108" t="s">
        <v>245</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800000</v>
      </c>
      <c r="L61" t="str">
        <f t="shared" si="5"/>
        <v>&lt;/e:DecreaseOfConcessionsPatentsLicencesTrademarksAndOtherSimilarRights&gt;</v>
      </c>
      <c r="P61" s="105" t="str">
        <f t="shared" si="7"/>
        <v>&lt;e:DecreaseOfConcessionsPatentsLicencesTrademarksAndOtherSimilarRights contextRef="c10" decimals="-3" unitRef="u1"&gt;800000&lt;/e:DecreaseOfConcessionsPatentsLicencesTrademarksAndOtherSimilarRights&gt;</v>
      </c>
    </row>
    <row r="62" spans="1:16" x14ac:dyDescent="0.25">
      <c r="A62" t="s">
        <v>246</v>
      </c>
      <c r="B62" s="104">
        <v>81</v>
      </c>
      <c r="C62">
        <v>94</v>
      </c>
      <c r="D62" s="108" t="s">
        <v>247</v>
      </c>
      <c r="E62">
        <f t="shared" si="6"/>
        <v>1</v>
      </c>
      <c r="F62">
        <f t="shared" si="1"/>
        <v>66</v>
      </c>
      <c r="G62">
        <f t="shared" si="2"/>
        <v>73</v>
      </c>
      <c r="H62">
        <f t="shared" si="3"/>
        <v>95</v>
      </c>
      <c r="J62" t="str">
        <f t="shared" si="4"/>
        <v>&lt;e:DisposalOfSoftware contextRef="c10" decimals="-3" unitRef="u1"&gt;</v>
      </c>
      <c r="K62" s="106">
        <f>Regnskabsstatistik!F103*1000</f>
        <v>810000</v>
      </c>
      <c r="L62" t="str">
        <f t="shared" si="5"/>
        <v>&lt;/e:DisposalOfSoftware&gt;</v>
      </c>
      <c r="P62" s="105" t="str">
        <f t="shared" si="7"/>
        <v>&lt;e:DisposalOfSoftware contextRef="c10" decimals="-3" unitRef="u1"&gt;810000&lt;/e:DisposalOfSoftware&gt;</v>
      </c>
    </row>
    <row r="63" spans="1:16" x14ac:dyDescent="0.25">
      <c r="A63" t="s">
        <v>248</v>
      </c>
      <c r="B63" s="104">
        <v>82</v>
      </c>
      <c r="C63">
        <v>95</v>
      </c>
      <c r="D63" s="108" t="s">
        <v>249</v>
      </c>
      <c r="E63">
        <f t="shared" si="6"/>
        <v>1</v>
      </c>
      <c r="F63">
        <f t="shared" si="1"/>
        <v>66</v>
      </c>
      <c r="G63">
        <f t="shared" si="2"/>
        <v>73</v>
      </c>
      <c r="H63">
        <f t="shared" si="3"/>
        <v>95</v>
      </c>
      <c r="J63" t="str">
        <f t="shared" si="4"/>
        <v>&lt;e:DecreaseInGoodwill contextRef="c10" decimals="-3" unitRef="u1"&gt;</v>
      </c>
      <c r="K63" s="106">
        <f>Regnskabsstatistik!F104*1000</f>
        <v>820000</v>
      </c>
      <c r="L63" t="str">
        <f t="shared" si="5"/>
        <v>&lt;/e:DecreaseInGoodwill&gt;</v>
      </c>
      <c r="P63" s="105" t="str">
        <f t="shared" si="7"/>
        <v>&lt;e:DecreaseInGoodwill contextRef="c10" decimals="-3" unitRef="u1"&gt;820000&lt;/e:DecreaseInGoodwill&gt;</v>
      </c>
    </row>
    <row r="64" spans="1:16" x14ac:dyDescent="0.25">
      <c r="A64" t="s">
        <v>250</v>
      </c>
      <c r="B64" s="104">
        <v>83</v>
      </c>
      <c r="C64">
        <v>96</v>
      </c>
      <c r="D64" s="108" t="s">
        <v>251</v>
      </c>
      <c r="E64">
        <f t="shared" si="6"/>
        <v>1</v>
      </c>
      <c r="F64">
        <f t="shared" si="1"/>
        <v>74</v>
      </c>
      <c r="G64">
        <f t="shared" si="2"/>
        <v>81</v>
      </c>
      <c r="H64">
        <f t="shared" si="3"/>
        <v>111</v>
      </c>
      <c r="J64" t="str">
        <f t="shared" si="4"/>
        <v>&lt;e:DecreaseOfIntangibleAssets contextRef="c10" decimals="-3" unitRef="u1"&gt;</v>
      </c>
      <c r="K64" s="106">
        <f>Regnskabsstatistik!F105*1000</f>
        <v>830000</v>
      </c>
      <c r="L64" t="str">
        <f t="shared" si="5"/>
        <v>&lt;/e:DecreaseOfIntangibleAssets&gt;</v>
      </c>
      <c r="P64" s="105" t="str">
        <f t="shared" si="7"/>
        <v>&lt;e:DecreaseOfIntangibleAssets contextRef="c10" decimals="-3" unitRef="u1"&gt;830000&lt;/e:DecreaseOfIntangibleAssets&gt;</v>
      </c>
    </row>
    <row r="65" spans="1:16" x14ac:dyDescent="0.25">
      <c r="A65" t="s">
        <v>252</v>
      </c>
      <c r="B65" s="104">
        <v>84</v>
      </c>
      <c r="C65">
        <v>97</v>
      </c>
      <c r="D65" s="108" t="s">
        <v>253</v>
      </c>
      <c r="E65">
        <f t="shared" si="6"/>
        <v>1</v>
      </c>
      <c r="F65">
        <f t="shared" si="1"/>
        <v>92</v>
      </c>
      <c r="G65">
        <f t="shared" si="2"/>
        <v>99</v>
      </c>
      <c r="H65">
        <f t="shared" si="3"/>
        <v>147</v>
      </c>
      <c r="J65" t="str">
        <f t="shared" si="4"/>
        <v>&lt;e:DisposalsOfBuildingsIncludingLandAtBookValue contextRef="c10" decimals="-3" unitRef="u1"&gt;</v>
      </c>
      <c r="K65" s="106">
        <f>Regnskabsstatistik!F107*1000</f>
        <v>840000</v>
      </c>
      <c r="L65" t="str">
        <f t="shared" si="5"/>
        <v>&lt;/e:DisposalsOfBuildingsIncludingLandAtBookValue&gt;</v>
      </c>
      <c r="P65" s="105" t="str">
        <f t="shared" si="7"/>
        <v>&lt;e:DisposalsOfBuildingsIncludingLandAtBookValue contextRef="c10" decimals="-3" unitRef="u1"&gt;840000&lt;/e:DisposalsOfBuildingsIncludingLandAtBookValue&gt;</v>
      </c>
    </row>
    <row r="66" spans="1:16" x14ac:dyDescent="0.25">
      <c r="A66" t="s">
        <v>254</v>
      </c>
      <c r="B66" s="104">
        <v>85</v>
      </c>
      <c r="C66">
        <v>98</v>
      </c>
      <c r="D66" s="108" t="s">
        <v>255</v>
      </c>
      <c r="E66">
        <f t="shared" si="6"/>
        <v>1</v>
      </c>
      <c r="F66">
        <f t="shared" si="1"/>
        <v>86</v>
      </c>
      <c r="G66">
        <f t="shared" si="2"/>
        <v>93</v>
      </c>
      <c r="H66">
        <f t="shared" si="3"/>
        <v>135</v>
      </c>
      <c r="J66" t="str">
        <f t="shared" si="4"/>
        <v>&lt;e:DisposalsOfLandNotBuiltUponAtBookValue contextRef="c10" decimals="-3" unitRef="u1"&gt;</v>
      </c>
      <c r="K66" s="106">
        <f>Regnskabsstatistik!F108*1000</f>
        <v>850000</v>
      </c>
      <c r="L66" t="str">
        <f t="shared" si="5"/>
        <v>&lt;/e:DisposalsOfLandNotBuiltUponAtBookValue&gt;</v>
      </c>
      <c r="P66" s="105" t="str">
        <f t="shared" si="7"/>
        <v>&lt;e:DisposalsOfLandNotBuiltUponAtBookValue contextRef="c10" decimals="-3" unitRef="u1"&gt;850000&lt;/e:DisposalsOfLandNotBuiltUponAtBookValue&gt;</v>
      </c>
    </row>
    <row r="67" spans="1:16" x14ac:dyDescent="0.25">
      <c r="A67" t="s">
        <v>256</v>
      </c>
      <c r="B67" s="104">
        <v>86</v>
      </c>
      <c r="C67">
        <v>99</v>
      </c>
      <c r="D67" s="108" t="s">
        <v>257</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860000</v>
      </c>
      <c r="L67" t="str">
        <f t="shared" ref="L67:L85" si="8">MID(D67,G67,H67)</f>
        <v>&lt;/e:DisposalsOfRoadsHarboursSquaresAndSimilarAtBookValue&gt;</v>
      </c>
      <c r="P67" s="105" t="str">
        <f t="shared" ref="P67:P118" si="9">+J67&amp;K67&amp;L67</f>
        <v>&lt;e:DisposalsOfRoadsHarboursSquaresAndSimilarAtBookValue contextRef="c10" decimals="-3" unitRef="u1"&gt;860000&lt;/e:DisposalsOfRoadsHarboursSquaresAndSimilarAtBookValue&gt;</v>
      </c>
    </row>
    <row r="68" spans="1:16" x14ac:dyDescent="0.25">
      <c r="A68" t="s">
        <v>258</v>
      </c>
      <c r="B68" s="104">
        <v>87</v>
      </c>
      <c r="C68">
        <v>100</v>
      </c>
      <c r="D68" s="108" t="s">
        <v>259</v>
      </c>
      <c r="E68">
        <f t="shared" si="6"/>
        <v>1</v>
      </c>
      <c r="F68">
        <f t="shared" ref="F68:F118" si="10">FIND("&gt;",D68,1)</f>
        <v>84</v>
      </c>
      <c r="G68">
        <f t="shared" ref="G68:G93" si="11">FIND("&lt;",D68,F68)</f>
        <v>91</v>
      </c>
      <c r="H68">
        <f t="shared" ref="H68:H93" si="12">FIND("&gt;",D68,G68)</f>
        <v>131</v>
      </c>
      <c r="J68" t="str">
        <f t="shared" ref="J68:J118" si="13">MID(D68,E68,F68)</f>
        <v>&lt;e:TotalDecreaseOfRealEstateAtBookValue contextRef="c10" decimals="-3" unitRef="u1"&gt;</v>
      </c>
      <c r="K68" s="106">
        <f>Regnskabsstatistik!F110*1000</f>
        <v>870000</v>
      </c>
      <c r="L68" t="str">
        <f t="shared" si="8"/>
        <v>&lt;/e:TotalDecreaseOfRealEstateAtBookValue&gt;</v>
      </c>
      <c r="P68" s="105" t="str">
        <f t="shared" si="9"/>
        <v>&lt;e:TotalDecreaseOfRealEstateAtBookValue contextRef="c10" decimals="-3" unitRef="u1"&gt;870000&lt;/e:TotalDecreaseOfRealEstateAtBookValue&gt;</v>
      </c>
    </row>
    <row r="69" spans="1:16" x14ac:dyDescent="0.25">
      <c r="A69" t="s">
        <v>260</v>
      </c>
      <c r="B69" s="104">
        <v>88</v>
      </c>
      <c r="C69">
        <v>101</v>
      </c>
      <c r="D69" s="108" t="s">
        <v>261</v>
      </c>
      <c r="E69">
        <f t="shared" ref="E69:E118" si="14">FIND("&lt;",D69,1)</f>
        <v>1</v>
      </c>
      <c r="F69">
        <f t="shared" si="10"/>
        <v>101</v>
      </c>
      <c r="G69">
        <f t="shared" si="11"/>
        <v>108</v>
      </c>
      <c r="H69">
        <f t="shared" si="12"/>
        <v>165</v>
      </c>
      <c r="J69" t="str">
        <f t="shared" si="13"/>
        <v>&lt;e:DisposalsOfProductionMachineryAndEquipmentAtBookValue contextRef="c10" decimals="-3" unitRef="u1"&gt;</v>
      </c>
      <c r="K69" s="106">
        <f>Regnskabsstatistik!F112*1000</f>
        <v>880000</v>
      </c>
      <c r="L69" t="str">
        <f t="shared" si="8"/>
        <v>&lt;/e:DisposalsOfProductionMachineryAndEquipmentAtBookValue&gt;</v>
      </c>
      <c r="P69" s="105" t="str">
        <f t="shared" si="9"/>
        <v>&lt;e:DisposalsOfProductionMachineryAndEquipmentAtBookValue contextRef="c10" decimals="-3" unitRef="u1"&gt;880000&lt;/e:DisposalsOfProductionMachineryAndEquipmentAtBookValue&gt;</v>
      </c>
    </row>
    <row r="70" spans="1:16" x14ac:dyDescent="0.25">
      <c r="A70" t="s">
        <v>262</v>
      </c>
      <c r="B70" s="104">
        <v>89</v>
      </c>
      <c r="C70">
        <v>102</v>
      </c>
      <c r="D70" s="108" t="s">
        <v>263</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890000</v>
      </c>
      <c r="L70" t="str">
        <f t="shared" si="8"/>
        <v>&lt;/e:DisposalsOfOtherPlantOperatingAssetsFixturesAndFurnitureAtBookValue&gt;</v>
      </c>
      <c r="P70" s="105" t="str">
        <f t="shared" si="9"/>
        <v>&lt;e:DisposalsOfOtherPlantOperatingAssetsFixturesAndFurnitureAtBookValue contextRef="c10" decimals="-3" unitRef="u1"&gt;890000&lt;/e:DisposalsOfOtherPlantOperatingAssetsFixturesAndFurnitureAtBookValue&gt;</v>
      </c>
    </row>
    <row r="71" spans="1:16" x14ac:dyDescent="0.25">
      <c r="A71" s="109" t="s">
        <v>264</v>
      </c>
      <c r="B71" s="104">
        <v>90</v>
      </c>
      <c r="C71">
        <v>103</v>
      </c>
      <c r="D71" s="108" t="s">
        <v>265</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900000</v>
      </c>
      <c r="L71" t="str">
        <f t="shared" si="8"/>
        <v>&lt;/e:TotalDecreaseOfMachineryPlantAndEquipmentAtBookValue&gt;</v>
      </c>
      <c r="P71" s="105" t="str">
        <f t="shared" si="9"/>
        <v>&lt;e:TotalDecreaseOfMachineryPlantAndEquipmentAtBookValue contextRef="c10" decimals="-3" unitRef="u1"&gt;900000&lt;/e:TotalDecreaseOfMachineryPlantAndEquipmentAtBookValue&gt;</v>
      </c>
    </row>
    <row r="72" spans="1:16" x14ac:dyDescent="0.25">
      <c r="A72" t="s">
        <v>266</v>
      </c>
      <c r="B72" s="104">
        <v>91</v>
      </c>
      <c r="C72">
        <v>104</v>
      </c>
      <c r="D72" s="108" t="s">
        <v>267</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910000</v>
      </c>
      <c r="L72" t="str">
        <f t="shared" si="8"/>
        <v>&lt;/e:ReversalOfAmortisationOnDecreaseInCompletedDevelopmentProjects&gt;</v>
      </c>
      <c r="P72" s="105" t="str">
        <f t="shared" si="9"/>
        <v>&lt;e:ReversalOfAmortisationOnDecreaseInCompletedDevelopmentProjects contextRef="c10" decimals="-3" unitRef="u1"&gt;910000&lt;/e:ReversalOfAmortisationOnDecreaseInCompletedDevelopmentProjects&gt;</v>
      </c>
    </row>
    <row r="73" spans="1:16" x14ac:dyDescent="0.25">
      <c r="A73" t="s">
        <v>268</v>
      </c>
      <c r="B73" s="104">
        <v>92</v>
      </c>
      <c r="C73">
        <v>105</v>
      </c>
      <c r="D73" s="108" t="s">
        <v>269</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920000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unitRef="u1"&gt;920000&lt;/e:ReversalOfAmortisationOnDecreaseOfConcessionsPatentsLicencesTrademarksAndOtherSimilarRights&gt;</v>
      </c>
    </row>
    <row r="74" spans="1:16" x14ac:dyDescent="0.25">
      <c r="A74" t="s">
        <v>270</v>
      </c>
      <c r="B74" s="104">
        <v>93</v>
      </c>
      <c r="C74">
        <v>106</v>
      </c>
      <c r="D74" s="108" t="s">
        <v>271</v>
      </c>
      <c r="E74">
        <f t="shared" si="14"/>
        <v>1</v>
      </c>
      <c r="F74">
        <f t="shared" si="10"/>
        <v>90</v>
      </c>
      <c r="G74">
        <f t="shared" si="11"/>
        <v>97</v>
      </c>
      <c r="H74">
        <f t="shared" si="12"/>
        <v>143</v>
      </c>
      <c r="J74" t="str">
        <f t="shared" si="13"/>
        <v>&lt;e:ReversalOfAmortisationOnDisposalOfSoftware contextRef="c10" decimals="-3" unitRef="u1"&gt;</v>
      </c>
      <c r="K74" s="106">
        <f>Regnskabsstatistik!F118*1000</f>
        <v>930000</v>
      </c>
      <c r="L74" t="str">
        <f t="shared" si="8"/>
        <v>&lt;/e:ReversalOfAmortisationOnDisposalOfSoftware&gt;</v>
      </c>
      <c r="P74" s="105" t="str">
        <f t="shared" si="9"/>
        <v>&lt;e:ReversalOfAmortisationOnDisposalOfSoftware contextRef="c10" decimals="-3" unitRef="u1"&gt;930000&lt;/e:ReversalOfAmortisationOnDisposalOfSoftware&gt;</v>
      </c>
    </row>
    <row r="75" spans="1:16" x14ac:dyDescent="0.25">
      <c r="A75" t="s">
        <v>272</v>
      </c>
      <c r="B75" s="104">
        <v>94</v>
      </c>
      <c r="C75">
        <v>107</v>
      </c>
      <c r="D75" s="108" t="s">
        <v>273</v>
      </c>
      <c r="E75">
        <f t="shared" si="14"/>
        <v>1</v>
      </c>
      <c r="F75">
        <f t="shared" si="10"/>
        <v>90</v>
      </c>
      <c r="G75">
        <f t="shared" si="11"/>
        <v>97</v>
      </c>
      <c r="H75">
        <f t="shared" si="12"/>
        <v>143</v>
      </c>
      <c r="J75" t="str">
        <f t="shared" si="13"/>
        <v>&lt;e:ReversalOfAmortisationOnDecreaseInGoodwill contextRef="c10" decimals="-3" unitRef="u1"&gt;</v>
      </c>
      <c r="K75" s="106">
        <f>Regnskabsstatistik!F119*1000</f>
        <v>940000</v>
      </c>
      <c r="L75" t="str">
        <f t="shared" si="8"/>
        <v>&lt;/e:ReversalOfAmortisationOnDecreaseInGoodwill&gt;</v>
      </c>
      <c r="P75" s="105" t="str">
        <f t="shared" si="9"/>
        <v>&lt;e:ReversalOfAmortisationOnDecreaseInGoodwill contextRef="c10" decimals="-3" unitRef="u1"&gt;940000&lt;/e:ReversalOfAmortisationOnDecreaseInGoodwill&gt;</v>
      </c>
    </row>
    <row r="76" spans="1:16" x14ac:dyDescent="0.25">
      <c r="A76" t="s">
        <v>274</v>
      </c>
      <c r="B76" s="104">
        <v>95</v>
      </c>
      <c r="C76">
        <v>108</v>
      </c>
      <c r="D76" s="108" t="s">
        <v>275</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950000</v>
      </c>
      <c r="L76" t="str">
        <f t="shared" si="8"/>
        <v>&lt;/e:ReversalOfAmortisationOnTotalDecreaseOfIntangibleAssets&gt;</v>
      </c>
      <c r="P76" s="105" t="str">
        <f t="shared" si="9"/>
        <v>&lt;e:ReversalOfAmortisationOnTotalDecreaseOfIntangibleAssets contextRef="c10" decimals="-3" unitRef="u1"&gt;950000&lt;/e:ReversalOfAmortisationOnTotalDecreaseOfIntangibleAssets&gt;</v>
      </c>
    </row>
    <row r="77" spans="1:16" x14ac:dyDescent="0.25">
      <c r="A77" t="s">
        <v>276</v>
      </c>
      <c r="B77" s="104">
        <v>96</v>
      </c>
      <c r="C77">
        <v>109</v>
      </c>
      <c r="D77" s="108" t="s">
        <v>277</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960000</v>
      </c>
      <c r="L77" t="str">
        <f t="shared" si="8"/>
        <v>&lt;/e:ReversalOfAmortisationOnDisposalsOfBuildingsIncludingLand&gt;</v>
      </c>
      <c r="P77" s="105" t="str">
        <f t="shared" si="9"/>
        <v>&lt;e:ReversalOfAmortisationOnDisposalsOfBuildingsIncludingLand contextRef="c10" decimals="-3" unitRef="u1"&gt;960000&lt;/e:ReversalOfAmortisationOnDisposalsOfBuildingsIncludingLand&gt;</v>
      </c>
    </row>
    <row r="78" spans="1:16" x14ac:dyDescent="0.25">
      <c r="A78" t="s">
        <v>278</v>
      </c>
      <c r="B78" s="104">
        <v>97</v>
      </c>
      <c r="C78">
        <v>110</v>
      </c>
      <c r="D78" s="108" t="s">
        <v>279</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970000</v>
      </c>
      <c r="L78" t="str">
        <f t="shared" si="8"/>
        <v>&lt;/e:ReversalOfAmortisationOnDisposalOfLandNotBuiltUponIncludingLand&gt;</v>
      </c>
      <c r="P78" s="105" t="str">
        <f t="shared" si="9"/>
        <v>&lt;e:ReversalOfAmortisationOnDisposalOfLandNotBuiltUponIncludingLand contextRef="c10" decimals="-3" unitRef="u1"&gt;970000&lt;/e:ReversalOfAmortisationOnDisposalOfLandNotBuiltUponIncludingLand&gt;</v>
      </c>
    </row>
    <row r="79" spans="1:16" x14ac:dyDescent="0.25">
      <c r="A79" t="s">
        <v>280</v>
      </c>
      <c r="B79" s="104">
        <v>98</v>
      </c>
      <c r="C79">
        <v>111</v>
      </c>
      <c r="D79" s="108" t="s">
        <v>281</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980000</v>
      </c>
      <c r="L79" t="str">
        <f t="shared" si="8"/>
        <v>&lt;/e:ReversalOfAmortisationOnDisposalsOfRoadsHarboursSquaresAndSimilarIncludingLand&gt;</v>
      </c>
      <c r="P79" s="105" t="str">
        <f t="shared" si="9"/>
        <v>&lt;e:ReversalOfAmortisationOnDisposalsOfRoadsHarboursSquaresAndSimilarIncludingLand contextRef="c10" decimals="-3" unitRef="u1"&gt;980000&lt;/e:ReversalOfAmortisationOnDisposalsOfRoadsHarboursSquaresAndSimilarIncludingLand&gt;</v>
      </c>
    </row>
    <row r="80" spans="1:16" x14ac:dyDescent="0.25">
      <c r="A80" t="s">
        <v>282</v>
      </c>
      <c r="B80" s="104">
        <v>99</v>
      </c>
      <c r="C80">
        <v>112</v>
      </c>
      <c r="D80" s="108" t="s">
        <v>283</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990000</v>
      </c>
      <c r="L80" t="str">
        <f t="shared" si="8"/>
        <v>&lt;/e:ReversalOfAmortisationOnTotalDecreaseOfRealEstate&gt;</v>
      </c>
      <c r="P80" s="105" t="str">
        <f t="shared" si="9"/>
        <v>&lt;e:ReversalOfAmortisationOnTotalDecreaseOfRealEstate contextRef="c10" decimals="-3" unitRef="u1"&gt;990000&lt;/e:ReversalOfAmortisationOnTotalDecreaseOfRealEstate&gt;</v>
      </c>
    </row>
    <row r="81" spans="1:16" x14ac:dyDescent="0.25">
      <c r="A81" t="s">
        <v>284</v>
      </c>
      <c r="B81" s="104">
        <v>100</v>
      </c>
      <c r="C81">
        <v>113</v>
      </c>
      <c r="D81" s="108" t="s">
        <v>285</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100000</v>
      </c>
      <c r="L81" t="str">
        <f t="shared" si="8"/>
        <v>&lt;/e:ReversalOfAmortisationOnDisposalsOfProductionMachineryAndEquipment&gt;</v>
      </c>
      <c r="P81" s="105" t="str">
        <f t="shared" si="9"/>
        <v>&lt;e:ReversalOfAmortisationOnDisposalsOfProductionMachineryAndEquipment contextRef="c10" decimals="-3" unitRef="u1"&gt;100000&lt;/e:ReversalOfAmortisationOnDisposalsOfProductionMachineryAndEquipment&gt;</v>
      </c>
    </row>
    <row r="82" spans="1:16" x14ac:dyDescent="0.25">
      <c r="A82" t="s">
        <v>286</v>
      </c>
      <c r="B82" s="104">
        <v>101</v>
      </c>
      <c r="C82">
        <v>114</v>
      </c>
      <c r="D82" s="108" t="s">
        <v>287</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1010000</v>
      </c>
      <c r="L82" t="str">
        <f t="shared" si="8"/>
        <v>&lt;/e:ReversalOfAmortisationOnDisposalsOfOthePlantOperatingAssetsFixturesAndFurniture&gt;</v>
      </c>
      <c r="P82" s="105" t="str">
        <f t="shared" si="9"/>
        <v>&lt;e:ReversalOfAmortisationOnDisposalsOfOthePlantOperatingAssetsFixturesAndFurniture contextRef="c10" decimals="-3" unitRef="u1"&gt;1010000&lt;/e:ReversalOfAmortisationOnDisposalsOfOthePlantOperatingAssetsFixturesAndFurniture&gt;</v>
      </c>
    </row>
    <row r="83" spans="1:16" x14ac:dyDescent="0.25">
      <c r="A83" t="s">
        <v>288</v>
      </c>
      <c r="B83" s="104">
        <v>102</v>
      </c>
      <c r="C83">
        <v>115</v>
      </c>
      <c r="D83" s="108" t="s">
        <v>289</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1020000</v>
      </c>
      <c r="L83" t="str">
        <f t="shared" si="8"/>
        <v>&lt;/e:ReversalOfAmortisationOnTotalDecreaseOfMachineryPlantAndEquipment&gt;</v>
      </c>
      <c r="P83" s="105" t="str">
        <f t="shared" si="9"/>
        <v>&lt;e:ReversalOfAmortisationOnTotalDecreaseOfMachineryPlantAndEquipment contextRef="c10" decimals="-3" unitRef="u1"&gt;1020000&lt;/e:ReversalOfAmortisationOnTotalDecreaseOfMachineryPlantAndEquipment&gt;</v>
      </c>
    </row>
    <row r="84" spans="1:16" x14ac:dyDescent="0.25">
      <c r="A84" t="s">
        <v>290</v>
      </c>
      <c r="B84" s="104">
        <v>103</v>
      </c>
      <c r="C84">
        <v>116</v>
      </c>
      <c r="D84" s="108" t="s">
        <v>291</v>
      </c>
      <c r="E84">
        <f t="shared" si="14"/>
        <v>1</v>
      </c>
      <c r="F84">
        <f t="shared" si="10"/>
        <v>70</v>
      </c>
      <c r="G84">
        <f t="shared" si="11"/>
        <v>77</v>
      </c>
      <c r="H84">
        <f t="shared" si="12"/>
        <v>103</v>
      </c>
      <c r="J84" t="str">
        <f t="shared" si="13"/>
        <v>&lt;e:TotalDisposalsOfAssets contextRef="c10" decimals="-3" unitRef="u1"&gt;</v>
      </c>
      <c r="K84" s="106">
        <f>Regnskabsstatistik!F131*1000</f>
        <v>1030000</v>
      </c>
      <c r="L84" t="str">
        <f t="shared" si="8"/>
        <v>&lt;/e:TotalDisposalsOfAssets&gt;</v>
      </c>
      <c r="P84" s="105" t="str">
        <f t="shared" si="9"/>
        <v>&lt;e:TotalDisposalsOfAssets contextRef="c10" decimals="-3" unitRef="u1"&gt;1030000&lt;/e:TotalDisposalsOfAssets&gt;</v>
      </c>
    </row>
    <row r="85" spans="1:16" x14ac:dyDescent="0.25">
      <c r="A85" t="s">
        <v>292</v>
      </c>
      <c r="C85">
        <v>117</v>
      </c>
      <c r="D85" s="108" t="s">
        <v>293</v>
      </c>
      <c r="E85">
        <f t="shared" si="14"/>
        <v>1</v>
      </c>
      <c r="F85">
        <f t="shared" si="10"/>
        <v>66</v>
      </c>
      <c r="G85">
        <f t="shared" si="11"/>
        <v>71</v>
      </c>
      <c r="H85">
        <f t="shared" si="12"/>
        <v>120</v>
      </c>
      <c r="J85" t="str">
        <f t="shared" si="13"/>
        <v>&lt;e:RequestForFreeCopyOfStatisticsInReturnForHelp contextRef="c10"&gt;</v>
      </c>
      <c r="K85" s="110" t="str">
        <f>Regnskabsstatistik!F152</f>
        <v>true</v>
      </c>
      <c r="L85" t="str">
        <f t="shared" si="8"/>
        <v>&lt;/e:RequestForFreeCopyOfStatisticsInReturnForHelp&gt;</v>
      </c>
      <c r="P85" s="105" t="str">
        <f t="shared" si="9"/>
        <v>&lt;e:RequestForFreeCopyOfStatisticsInReturnForHelp contextRef="c10"&gt;true&lt;/e:RequestForFreeCopyOfStatisticsInReturnForHelp&gt;</v>
      </c>
    </row>
    <row r="86" spans="1:16" x14ac:dyDescent="0.25">
      <c r="C86">
        <v>118</v>
      </c>
      <c r="D86" s="108" t="s">
        <v>294</v>
      </c>
      <c r="E86">
        <f t="shared" si="14"/>
        <v>1</v>
      </c>
      <c r="F86">
        <f t="shared" si="10"/>
        <v>23</v>
      </c>
      <c r="J86" t="str">
        <f t="shared" si="13"/>
        <v>&lt;!--Context_Duration--&gt;</v>
      </c>
      <c r="P86" s="105" t="str">
        <f t="shared" si="9"/>
        <v>&lt;!--Context_Duration--&gt;</v>
      </c>
    </row>
    <row r="87" spans="1:16" x14ac:dyDescent="0.25">
      <c r="C87">
        <v>119</v>
      </c>
      <c r="D87" s="108" t="s">
        <v>295</v>
      </c>
      <c r="E87">
        <f t="shared" si="14"/>
        <v>1</v>
      </c>
      <c r="F87">
        <f t="shared" si="10"/>
        <v>18</v>
      </c>
      <c r="J87" t="str">
        <f>MID(D87,E87,F87)</f>
        <v>&lt;context id="c10"&gt;</v>
      </c>
      <c r="P87" s="105" t="str">
        <f t="shared" si="9"/>
        <v>&lt;context id="c10"&gt;</v>
      </c>
    </row>
    <row r="88" spans="1:16" x14ac:dyDescent="0.25">
      <c r="C88">
        <v>120</v>
      </c>
      <c r="D88" s="108" t="s">
        <v>296</v>
      </c>
      <c r="E88">
        <f t="shared" si="14"/>
        <v>1</v>
      </c>
      <c r="F88">
        <f t="shared" si="10"/>
        <v>8</v>
      </c>
      <c r="J88" t="str">
        <f t="shared" si="13"/>
        <v>&lt;entity&gt;</v>
      </c>
      <c r="P88" s="105" t="str">
        <f t="shared" si="9"/>
        <v>&lt;entity&gt;</v>
      </c>
    </row>
    <row r="89" spans="1:16" x14ac:dyDescent="0.25">
      <c r="C89">
        <v>121</v>
      </c>
      <c r="D89" s="108" t="s">
        <v>297</v>
      </c>
      <c r="E89">
        <f t="shared" si="14"/>
        <v>1</v>
      </c>
      <c r="F89">
        <f t="shared" si="10"/>
        <v>44</v>
      </c>
      <c r="G89">
        <f t="shared" si="11"/>
        <v>53</v>
      </c>
      <c r="H89">
        <f t="shared" si="12"/>
        <v>65</v>
      </c>
      <c r="J89" t="str">
        <f t="shared" si="13"/>
        <v>&lt;identifier scheme="http://www.dcca.dk/cvr"&gt;</v>
      </c>
      <c r="K89" s="106">
        <f>Regnskabsstatistik!F2</f>
        <v>17150413</v>
      </c>
      <c r="L89" t="str">
        <f>MID(D89,G89,H89)</f>
        <v>&lt;/identifier&gt;</v>
      </c>
      <c r="P89" s="105" t="str">
        <f t="shared" si="9"/>
        <v>&lt;identifier scheme="http://www.dcca.dk/cvr"&gt;17150413&lt;/identifier&gt;</v>
      </c>
    </row>
    <row r="90" spans="1:16" x14ac:dyDescent="0.25">
      <c r="C90">
        <v>122</v>
      </c>
      <c r="D90" s="108" t="s">
        <v>298</v>
      </c>
      <c r="E90">
        <f t="shared" si="14"/>
        <v>1</v>
      </c>
      <c r="F90">
        <f t="shared" si="10"/>
        <v>9</v>
      </c>
      <c r="J90" t="str">
        <f t="shared" si="13"/>
        <v>&lt;/entity&gt;</v>
      </c>
      <c r="P90" s="105" t="str">
        <f t="shared" si="9"/>
        <v>&lt;/entity&gt;</v>
      </c>
    </row>
    <row r="91" spans="1:16" x14ac:dyDescent="0.25">
      <c r="C91">
        <v>123</v>
      </c>
      <c r="D91" s="108" t="s">
        <v>299</v>
      </c>
      <c r="E91">
        <f t="shared" si="14"/>
        <v>1</v>
      </c>
      <c r="F91">
        <f t="shared" si="10"/>
        <v>8</v>
      </c>
      <c r="J91" t="str">
        <f t="shared" si="13"/>
        <v>&lt;period&gt;</v>
      </c>
      <c r="P91" s="105" t="str">
        <f t="shared" si="9"/>
        <v>&lt;period&gt;</v>
      </c>
    </row>
    <row r="92" spans="1:16" x14ac:dyDescent="0.25">
      <c r="C92">
        <v>124</v>
      </c>
      <c r="D92" s="108" t="s">
        <v>300</v>
      </c>
      <c r="E92">
        <f t="shared" si="14"/>
        <v>1</v>
      </c>
      <c r="F92">
        <f t="shared" si="10"/>
        <v>11</v>
      </c>
      <c r="G92">
        <f t="shared" si="11"/>
        <v>22</v>
      </c>
      <c r="H92">
        <f t="shared" si="12"/>
        <v>33</v>
      </c>
      <c r="J92" t="str">
        <f t="shared" si="13"/>
        <v>&lt;startDate&gt;</v>
      </c>
      <c r="K92" s="107" t="str">
        <f>Regnskabsstatistik!F6</f>
        <v>2024-01-01</v>
      </c>
      <c r="L92" t="str">
        <f>MID(D92,G92,H92)</f>
        <v>&lt;/startDate&gt;</v>
      </c>
      <c r="P92" s="105" t="str">
        <f>+J92&amp;K92&amp;L92</f>
        <v>&lt;startDate&gt;2024-01-01&lt;/startDate&gt;</v>
      </c>
    </row>
    <row r="93" spans="1:16" x14ac:dyDescent="0.25">
      <c r="C93">
        <v>125</v>
      </c>
      <c r="D93" s="108" t="s">
        <v>301</v>
      </c>
      <c r="E93">
        <f t="shared" si="14"/>
        <v>1</v>
      </c>
      <c r="F93">
        <f t="shared" si="10"/>
        <v>9</v>
      </c>
      <c r="G93">
        <f t="shared" si="11"/>
        <v>20</v>
      </c>
      <c r="H93">
        <f t="shared" si="12"/>
        <v>29</v>
      </c>
      <c r="J93" t="str">
        <f t="shared" si="13"/>
        <v>&lt;endDate&gt;</v>
      </c>
      <c r="K93" s="107" t="str">
        <f>Regnskabsstatistik!G6</f>
        <v>2024-12-31</v>
      </c>
      <c r="L93" t="str">
        <f>MID(D93,G93,H93)</f>
        <v>&lt;/endDate&gt;</v>
      </c>
      <c r="P93" s="105" t="str">
        <f t="shared" si="9"/>
        <v>&lt;endDate&gt;2024-12-31&lt;/endDate&gt;</v>
      </c>
    </row>
    <row r="94" spans="1:16" x14ac:dyDescent="0.25">
      <c r="C94">
        <v>126</v>
      </c>
      <c r="D94" s="108" t="s">
        <v>302</v>
      </c>
      <c r="E94">
        <f t="shared" si="14"/>
        <v>1</v>
      </c>
      <c r="F94">
        <f t="shared" si="10"/>
        <v>9</v>
      </c>
      <c r="J94" t="str">
        <f t="shared" si="13"/>
        <v>&lt;/period&gt;</v>
      </c>
      <c r="P94" s="105" t="str">
        <f t="shared" si="9"/>
        <v>&lt;/period&gt;</v>
      </c>
    </row>
    <row r="95" spans="1:16" x14ac:dyDescent="0.25">
      <c r="C95">
        <v>127</v>
      </c>
      <c r="D95" s="108" t="s">
        <v>303</v>
      </c>
      <c r="E95">
        <f t="shared" si="14"/>
        <v>1</v>
      </c>
      <c r="F95">
        <f t="shared" si="10"/>
        <v>10</v>
      </c>
      <c r="J95" t="str">
        <f t="shared" si="13"/>
        <v>&lt;/context&gt;</v>
      </c>
      <c r="P95" s="105" t="str">
        <f t="shared" si="9"/>
        <v>&lt;/context&gt;</v>
      </c>
    </row>
    <row r="96" spans="1:16" x14ac:dyDescent="0.25">
      <c r="C96">
        <v>128</v>
      </c>
      <c r="D96" s="108" t="s">
        <v>304</v>
      </c>
      <c r="E96">
        <f t="shared" si="14"/>
        <v>1</v>
      </c>
      <c r="F96">
        <f t="shared" si="10"/>
        <v>26</v>
      </c>
      <c r="J96" t="str">
        <f t="shared" si="13"/>
        <v>&lt;!--Context_Instant_pre--&gt;</v>
      </c>
      <c r="P96" s="105" t="str">
        <f t="shared" si="9"/>
        <v>&lt;!--Context_Instant_pre--&gt;</v>
      </c>
    </row>
    <row r="97" spans="3:16" x14ac:dyDescent="0.25">
      <c r="C97">
        <v>129</v>
      </c>
      <c r="D97" s="108" t="s">
        <v>305</v>
      </c>
      <c r="E97">
        <f t="shared" si="14"/>
        <v>1</v>
      </c>
      <c r="F97">
        <f t="shared" si="10"/>
        <v>18</v>
      </c>
      <c r="J97" t="str">
        <f t="shared" si="13"/>
        <v>&lt;context id="c11"&gt;</v>
      </c>
      <c r="P97" s="105" t="str">
        <f t="shared" si="9"/>
        <v>&lt;context id="c11"&gt;</v>
      </c>
    </row>
    <row r="98" spans="3:16" x14ac:dyDescent="0.25">
      <c r="C98">
        <v>130</v>
      </c>
      <c r="D98" s="108" t="s">
        <v>296</v>
      </c>
      <c r="E98">
        <f t="shared" si="14"/>
        <v>1</v>
      </c>
      <c r="F98">
        <f t="shared" si="10"/>
        <v>8</v>
      </c>
      <c r="J98" t="str">
        <f t="shared" si="13"/>
        <v>&lt;entity&gt;</v>
      </c>
      <c r="P98" s="105" t="str">
        <f t="shared" si="9"/>
        <v>&lt;entity&gt;</v>
      </c>
    </row>
    <row r="99" spans="3:16" x14ac:dyDescent="0.25">
      <c r="C99">
        <v>131</v>
      </c>
      <c r="D99" s="108" t="s">
        <v>297</v>
      </c>
      <c r="E99">
        <f t="shared" si="14"/>
        <v>1</v>
      </c>
      <c r="F99">
        <f>FIND("&gt;",D99,1)</f>
        <v>44</v>
      </c>
      <c r="G99">
        <f t="shared" ref="G99:G116" si="15">FIND("&lt;",D99,F99)</f>
        <v>53</v>
      </c>
      <c r="H99">
        <f t="shared" ref="H99:H116" si="16">FIND("&gt;",D99,G99)</f>
        <v>65</v>
      </c>
      <c r="J99" t="str">
        <f>MID(D99,E99,F99)</f>
        <v>&lt;identifier scheme="http://www.dcca.dk/cvr"&gt;</v>
      </c>
      <c r="K99" s="106">
        <f>Regnskabsstatistik!F2</f>
        <v>17150413</v>
      </c>
      <c r="L99" t="str">
        <f>MID(D99,G99,H99)</f>
        <v>&lt;/identifier&gt;</v>
      </c>
      <c r="P99" s="105" t="str">
        <f t="shared" si="9"/>
        <v>&lt;identifier scheme="http://www.dcca.dk/cvr"&gt;17150413&lt;/identifier&gt;</v>
      </c>
    </row>
    <row r="100" spans="3:16" x14ac:dyDescent="0.25">
      <c r="C100">
        <v>132</v>
      </c>
      <c r="D100" s="108" t="s">
        <v>298</v>
      </c>
      <c r="E100">
        <f t="shared" si="14"/>
        <v>1</v>
      </c>
      <c r="F100">
        <f t="shared" si="10"/>
        <v>9</v>
      </c>
      <c r="J100" t="str">
        <f t="shared" si="13"/>
        <v>&lt;/entity&gt;</v>
      </c>
      <c r="P100" s="105" t="str">
        <f t="shared" si="9"/>
        <v>&lt;/entity&gt;</v>
      </c>
    </row>
    <row r="101" spans="3:16" x14ac:dyDescent="0.25">
      <c r="C101">
        <v>133</v>
      </c>
      <c r="D101" s="108" t="s">
        <v>299</v>
      </c>
      <c r="E101">
        <f t="shared" si="14"/>
        <v>1</v>
      </c>
      <c r="F101">
        <f t="shared" si="10"/>
        <v>8</v>
      </c>
      <c r="J101" t="str">
        <f t="shared" si="13"/>
        <v>&lt;period&gt;</v>
      </c>
      <c r="P101" s="105" t="str">
        <f t="shared" si="9"/>
        <v>&lt;period&gt;</v>
      </c>
    </row>
    <row r="102" spans="3:16" x14ac:dyDescent="0.25">
      <c r="C102">
        <v>134</v>
      </c>
      <c r="D102" s="108" t="s">
        <v>306</v>
      </c>
      <c r="E102">
        <f t="shared" si="14"/>
        <v>1</v>
      </c>
      <c r="F102">
        <f t="shared" si="10"/>
        <v>9</v>
      </c>
      <c r="G102">
        <f t="shared" si="15"/>
        <v>20</v>
      </c>
      <c r="H102">
        <f t="shared" si="16"/>
        <v>29</v>
      </c>
      <c r="J102" t="str">
        <f t="shared" si="13"/>
        <v>&lt;instant&gt;</v>
      </c>
      <c r="K102" s="107" t="str">
        <f>Regnskabsstatistik!F6</f>
        <v>2024-01-01</v>
      </c>
      <c r="L102" t="str">
        <f>MID(D102,G102,H102)</f>
        <v>&lt;/instant&gt;</v>
      </c>
      <c r="P102" s="105" t="str">
        <f t="shared" si="9"/>
        <v>&lt;instant&gt;2024-01-01&lt;/instant&gt;</v>
      </c>
    </row>
    <row r="103" spans="3:16" x14ac:dyDescent="0.25">
      <c r="C103">
        <v>135</v>
      </c>
      <c r="D103" s="108" t="s">
        <v>302</v>
      </c>
      <c r="E103">
        <f t="shared" si="14"/>
        <v>1</v>
      </c>
      <c r="F103">
        <f t="shared" si="10"/>
        <v>9</v>
      </c>
      <c r="J103" t="str">
        <f t="shared" si="13"/>
        <v>&lt;/period&gt;</v>
      </c>
      <c r="P103" s="105" t="str">
        <f t="shared" si="9"/>
        <v>&lt;/period&gt;</v>
      </c>
    </row>
    <row r="104" spans="3:16" x14ac:dyDescent="0.25">
      <c r="C104">
        <v>136</v>
      </c>
      <c r="D104" s="108" t="s">
        <v>303</v>
      </c>
      <c r="E104">
        <f t="shared" si="14"/>
        <v>1</v>
      </c>
      <c r="F104">
        <f t="shared" si="10"/>
        <v>10</v>
      </c>
      <c r="J104" t="str">
        <f t="shared" si="13"/>
        <v>&lt;/context&gt;</v>
      </c>
      <c r="P104" s="105" t="str">
        <f t="shared" si="9"/>
        <v>&lt;/context&gt;</v>
      </c>
    </row>
    <row r="105" spans="3:16" x14ac:dyDescent="0.25">
      <c r="C105">
        <v>137</v>
      </c>
      <c r="D105" s="108" t="s">
        <v>307</v>
      </c>
      <c r="E105">
        <f t="shared" si="14"/>
        <v>1</v>
      </c>
      <c r="F105">
        <f t="shared" si="10"/>
        <v>22</v>
      </c>
      <c r="J105" t="str">
        <f t="shared" si="13"/>
        <v>&lt;!--Context_Instant--&gt;</v>
      </c>
      <c r="P105" s="105" t="str">
        <f t="shared" si="9"/>
        <v>&lt;!--Context_Instant--&gt;</v>
      </c>
    </row>
    <row r="106" spans="3:16" x14ac:dyDescent="0.25">
      <c r="C106">
        <v>138</v>
      </c>
      <c r="D106" s="108" t="s">
        <v>308</v>
      </c>
      <c r="E106">
        <f t="shared" si="14"/>
        <v>1</v>
      </c>
      <c r="F106">
        <f t="shared" si="10"/>
        <v>18</v>
      </c>
      <c r="J106" t="str">
        <f t="shared" si="13"/>
        <v>&lt;context id="c12"&gt;</v>
      </c>
      <c r="P106" s="105" t="str">
        <f t="shared" si="9"/>
        <v>&lt;context id="c12"&gt;</v>
      </c>
    </row>
    <row r="107" spans="3:16" x14ac:dyDescent="0.25">
      <c r="C107">
        <v>139</v>
      </c>
      <c r="D107" s="108" t="s">
        <v>296</v>
      </c>
      <c r="E107">
        <f t="shared" si="14"/>
        <v>1</v>
      </c>
      <c r="F107">
        <f t="shared" si="10"/>
        <v>8</v>
      </c>
      <c r="J107" t="str">
        <f t="shared" si="13"/>
        <v>&lt;entity&gt;</v>
      </c>
      <c r="P107" s="105" t="str">
        <f t="shared" si="9"/>
        <v>&lt;entity&gt;</v>
      </c>
    </row>
    <row r="108" spans="3:16" x14ac:dyDescent="0.25">
      <c r="C108">
        <v>140</v>
      </c>
      <c r="D108" s="108" t="s">
        <v>297</v>
      </c>
      <c r="E108">
        <f t="shared" si="14"/>
        <v>1</v>
      </c>
      <c r="F108">
        <f t="shared" si="10"/>
        <v>44</v>
      </c>
      <c r="G108">
        <f t="shared" si="15"/>
        <v>53</v>
      </c>
      <c r="H108">
        <f t="shared" si="16"/>
        <v>65</v>
      </c>
      <c r="J108" t="str">
        <f t="shared" si="13"/>
        <v>&lt;identifier scheme="http://www.dcca.dk/cvr"&gt;</v>
      </c>
      <c r="K108" s="106">
        <f>Regnskabsstatistik!F2</f>
        <v>17150413</v>
      </c>
      <c r="L108" t="str">
        <f>MID(D108,G108,H108)</f>
        <v>&lt;/identifier&gt;</v>
      </c>
      <c r="P108" s="105" t="str">
        <f t="shared" si="9"/>
        <v>&lt;identifier scheme="http://www.dcca.dk/cvr"&gt;17150413&lt;/identifier&gt;</v>
      </c>
    </row>
    <row r="109" spans="3:16" x14ac:dyDescent="0.25">
      <c r="C109">
        <v>141</v>
      </c>
      <c r="D109" s="108" t="s">
        <v>298</v>
      </c>
      <c r="E109">
        <f t="shared" si="14"/>
        <v>1</v>
      </c>
      <c r="F109">
        <f t="shared" si="10"/>
        <v>9</v>
      </c>
      <c r="J109" t="str">
        <f t="shared" si="13"/>
        <v>&lt;/entity&gt;</v>
      </c>
      <c r="P109" s="105" t="str">
        <f t="shared" si="9"/>
        <v>&lt;/entity&gt;</v>
      </c>
    </row>
    <row r="110" spans="3:16" x14ac:dyDescent="0.25">
      <c r="C110">
        <v>142</v>
      </c>
      <c r="D110" s="108" t="s">
        <v>299</v>
      </c>
      <c r="E110">
        <f t="shared" si="14"/>
        <v>1</v>
      </c>
      <c r="F110">
        <f t="shared" si="10"/>
        <v>8</v>
      </c>
      <c r="J110" t="str">
        <f t="shared" si="13"/>
        <v>&lt;period&gt;</v>
      </c>
      <c r="P110" s="105" t="str">
        <f t="shared" si="9"/>
        <v>&lt;period&gt;</v>
      </c>
    </row>
    <row r="111" spans="3:16" x14ac:dyDescent="0.25">
      <c r="C111">
        <v>143</v>
      </c>
      <c r="D111" s="108" t="s">
        <v>309</v>
      </c>
      <c r="E111">
        <f t="shared" si="14"/>
        <v>1</v>
      </c>
      <c r="F111">
        <f t="shared" si="10"/>
        <v>9</v>
      </c>
      <c r="G111">
        <f t="shared" si="15"/>
        <v>20</v>
      </c>
      <c r="H111">
        <f t="shared" si="16"/>
        <v>29</v>
      </c>
      <c r="J111" t="str">
        <f t="shared" si="13"/>
        <v>&lt;instant&gt;</v>
      </c>
      <c r="K111" s="107" t="str">
        <f>Regnskabsstatistik!G6</f>
        <v>2024-12-31</v>
      </c>
      <c r="L111" t="str">
        <f>MID(D111,G111,H111)</f>
        <v>&lt;/instant&gt;</v>
      </c>
      <c r="P111" s="105" t="str">
        <f t="shared" si="9"/>
        <v>&lt;instant&gt;2024-12-31&lt;/instant&gt;</v>
      </c>
    </row>
    <row r="112" spans="3:16" x14ac:dyDescent="0.25">
      <c r="C112">
        <v>144</v>
      </c>
      <c r="D112" s="108" t="s">
        <v>302</v>
      </c>
      <c r="E112">
        <f t="shared" si="14"/>
        <v>1</v>
      </c>
      <c r="F112">
        <f t="shared" si="10"/>
        <v>9</v>
      </c>
      <c r="J112" t="str">
        <f t="shared" si="13"/>
        <v>&lt;/period&gt;</v>
      </c>
      <c r="P112" s="105" t="str">
        <f t="shared" si="9"/>
        <v>&lt;/period&gt;</v>
      </c>
    </row>
    <row r="113" spans="3:16" x14ac:dyDescent="0.25">
      <c r="C113">
        <v>145</v>
      </c>
      <c r="D113" s="108" t="s">
        <v>303</v>
      </c>
      <c r="E113">
        <f t="shared" si="14"/>
        <v>1</v>
      </c>
      <c r="F113">
        <f t="shared" si="10"/>
        <v>10</v>
      </c>
      <c r="J113" t="str">
        <f t="shared" si="13"/>
        <v>&lt;/context&gt;</v>
      </c>
      <c r="P113" s="105" t="str">
        <f t="shared" si="9"/>
        <v>&lt;/context&gt;</v>
      </c>
    </row>
    <row r="114" spans="3:16" x14ac:dyDescent="0.25">
      <c r="C114">
        <v>146</v>
      </c>
      <c r="D114" s="108" t="s">
        <v>310</v>
      </c>
      <c r="E114">
        <v>1</v>
      </c>
      <c r="F114">
        <v>4</v>
      </c>
      <c r="G114">
        <f>FIND("-",D114,F114)</f>
        <v>4</v>
      </c>
      <c r="H114">
        <f t="shared" si="16"/>
        <v>15</v>
      </c>
      <c r="J114" t="str">
        <f>MID(D114,E114,F114)</f>
        <v>&lt;!--</v>
      </c>
      <c r="K114" s="106" t="str">
        <f>Regnskabsstatistik!F8</f>
        <v>DKK</v>
      </c>
      <c r="L114" t="s">
        <v>332</v>
      </c>
      <c r="P114" s="105" t="str">
        <f>+J114&amp;K114&amp;L114</f>
        <v>&lt;!--DKK 1000--&gt;</v>
      </c>
    </row>
    <row r="115" spans="3:16" x14ac:dyDescent="0.25">
      <c r="C115">
        <v>147</v>
      </c>
      <c r="D115" s="108" t="s">
        <v>311</v>
      </c>
      <c r="E115">
        <f t="shared" si="14"/>
        <v>1</v>
      </c>
      <c r="F115">
        <f t="shared" si="10"/>
        <v>14</v>
      </c>
      <c r="J115" t="str">
        <f t="shared" si="13"/>
        <v>&lt;unit id="u1"&gt;</v>
      </c>
      <c r="P115" s="105" t="str">
        <f t="shared" si="9"/>
        <v>&lt;unit id="u1"&gt;</v>
      </c>
    </row>
    <row r="116" spans="3:16" x14ac:dyDescent="0.25">
      <c r="C116">
        <v>148</v>
      </c>
      <c r="D116" s="108" t="s">
        <v>312</v>
      </c>
      <c r="E116">
        <f t="shared" si="14"/>
        <v>1</v>
      </c>
      <c r="F116">
        <f t="shared" si="10"/>
        <v>9</v>
      </c>
      <c r="G116">
        <f t="shared" si="15"/>
        <v>21</v>
      </c>
      <c r="H116">
        <f t="shared" si="16"/>
        <v>30</v>
      </c>
      <c r="J116" t="str">
        <f>MID(D116,E116,F116)&amp;"iso4217:"</f>
        <v>&lt;measure&gt;iso4217:</v>
      </c>
      <c r="K116" s="106" t="str">
        <f>Regnskabsstatistik!F8</f>
        <v>DKK</v>
      </c>
      <c r="L116" t="str">
        <f>MID(D116,G116,H116)</f>
        <v>&lt;/measure&gt;</v>
      </c>
      <c r="P116" s="105" t="str">
        <f>+J116&amp;K116&amp;L116</f>
        <v>&lt;measure&gt;iso4217:DKK&lt;/measure&gt;</v>
      </c>
    </row>
    <row r="117" spans="3:16" x14ac:dyDescent="0.25">
      <c r="C117">
        <v>149</v>
      </c>
      <c r="D117" s="108" t="s">
        <v>313</v>
      </c>
      <c r="E117">
        <f t="shared" si="14"/>
        <v>1</v>
      </c>
      <c r="F117">
        <f t="shared" si="10"/>
        <v>7</v>
      </c>
      <c r="J117" t="str">
        <f t="shared" si="13"/>
        <v>&lt;/unit&gt;</v>
      </c>
      <c r="P117" s="105" t="str">
        <f t="shared" si="9"/>
        <v>&lt;/unit&gt;</v>
      </c>
    </row>
    <row r="118" spans="3:16" x14ac:dyDescent="0.25">
      <c r="C118">
        <v>150</v>
      </c>
      <c r="D118" s="108" t="s">
        <v>314</v>
      </c>
      <c r="E118">
        <f t="shared" si="14"/>
        <v>1</v>
      </c>
      <c r="F118">
        <f t="shared" si="10"/>
        <v>7</v>
      </c>
      <c r="J118" t="str">
        <f t="shared" si="13"/>
        <v>&lt;/xbrl&gt;</v>
      </c>
      <c r="P118"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0"/>
  <sheetViews>
    <sheetView showGridLines="0" workbookViewId="0">
      <pane ySplit="1" topLeftCell="A2" activePane="bottomLeft" state="frozen"/>
      <selection pane="bottomLeft" activeCell="C5" sqref="C5"/>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7" ht="41.25" customHeight="1" thickBot="1" x14ac:dyDescent="0.5">
      <c r="A1" s="126" t="str">
        <f ca="1">OFFSET($C1,0,E1-1)</f>
        <v>Vejledning i XBRL-upload</v>
      </c>
      <c r="B1" s="22"/>
      <c r="C1" s="4" t="s">
        <v>544</v>
      </c>
      <c r="D1" s="128" t="s">
        <v>522</v>
      </c>
      <c r="E1" s="10">
        <v>1</v>
      </c>
    </row>
    <row r="2" spans="1:7" ht="27" customHeight="1" x14ac:dyDescent="0.25">
      <c r="A2" s="125"/>
      <c r="B2" s="124" t="str">
        <f ca="1">OFFSET($C2,0,$E$1-1)</f>
        <v>Det er muligt at indberette til Danmarks Statistiks lovpligtige Regnskabsstatistik i XBRL-format gennem ”Regnskab Special” på virk.dk.</v>
      </c>
      <c r="C2" s="122" t="s">
        <v>529</v>
      </c>
      <c r="D2" s="12" t="s">
        <v>545</v>
      </c>
      <c r="E2" s="4"/>
    </row>
    <row r="3" spans="1:7" x14ac:dyDescent="0.25">
      <c r="A3" s="16"/>
      <c r="B3" s="124"/>
      <c r="C3"/>
      <c r="D3" s="12"/>
    </row>
    <row r="4" spans="1:7" ht="18.75" x14ac:dyDescent="0.3">
      <c r="A4" s="16"/>
      <c r="B4" s="233" t="str">
        <f t="shared" ref="B4:B14" ca="1" si="0">OFFSET($C4,0,$E$1-1)</f>
        <v>1. Dan og gem XBRL fil</v>
      </c>
      <c r="C4" s="123" t="s">
        <v>406</v>
      </c>
      <c r="D4" s="128" t="s">
        <v>526</v>
      </c>
    </row>
    <row r="5" spans="1:7" ht="19.5" customHeight="1" x14ac:dyDescent="0.25">
      <c r="A5" s="125"/>
      <c r="B5" s="124" t="str">
        <f t="shared" ca="1" si="0"/>
        <v xml:space="preserve">Udfyld indberetningsskemaet i fanen " Regnskabsstatistik"  indberetningsskemaet. Alle de grå felter skal udfyldes for, at indberetningen er korrekt. </v>
      </c>
      <c r="C5" s="122" t="s">
        <v>405</v>
      </c>
      <c r="D5" s="4" t="s">
        <v>495</v>
      </c>
    </row>
    <row r="6" spans="1:7" ht="15.75" x14ac:dyDescent="0.25">
      <c r="A6" s="125"/>
      <c r="B6" s="124"/>
      <c r="C6" s="122"/>
    </row>
    <row r="7" spans="1:7" ht="15.75" x14ac:dyDescent="0.25">
      <c r="A7" s="125"/>
      <c r="B7" s="124" t="str">
        <f t="shared" ca="1" si="0"/>
        <v>Arket "XBRL" viser posterne, som de ser ud, når de er i XBRL-format.</v>
      </c>
      <c r="C7" s="122" t="s">
        <v>528</v>
      </c>
      <c r="D7" s="4" t="s">
        <v>523</v>
      </c>
    </row>
    <row r="8" spans="1:7" ht="15.75" x14ac:dyDescent="0.25">
      <c r="A8" s="125"/>
      <c r="B8" s="124" t="str">
        <f t="shared" ca="1" si="0"/>
        <v>Kopier kolonne P til fx Notesblokken eller Notepad og gem den, så er XBRL-filen dannet</v>
      </c>
      <c r="C8" s="122" t="s">
        <v>334</v>
      </c>
      <c r="D8" s="4" t="s">
        <v>524</v>
      </c>
    </row>
    <row r="9" spans="1:7" x14ac:dyDescent="0.25">
      <c r="A9" s="3"/>
      <c r="D9" s="10"/>
      <c r="E9" s="11"/>
      <c r="F9" s="30"/>
      <c r="G9" s="4"/>
    </row>
    <row r="10" spans="1:7" x14ac:dyDescent="0.25">
      <c r="A10" s="3"/>
      <c r="B10" s="124"/>
      <c r="D10" s="129"/>
    </row>
    <row r="11" spans="1:7" x14ac:dyDescent="0.25">
      <c r="A11" s="3"/>
      <c r="B11" s="124" t="str">
        <f t="shared" ca="1" si="0"/>
        <v>OBS! Benyttes fx Notesblok/Notepad til at danne XBRL filen, skal filen gemmes med kodning "UTF-8" - se figur A nedenfor</v>
      </c>
      <c r="C11" s="122" t="s">
        <v>336</v>
      </c>
      <c r="D11" s="4" t="s">
        <v>525</v>
      </c>
    </row>
    <row r="12" spans="1:7" x14ac:dyDescent="0.25">
      <c r="A12" s="3"/>
      <c r="B12" s="238" t="str">
        <f t="shared" ca="1" si="0"/>
        <v>Filen bliver afvist, hvis filen ikke er gemt med en UTF-8 kodning</v>
      </c>
      <c r="C12" s="249" t="s">
        <v>335</v>
      </c>
      <c r="D12" s="4" t="s">
        <v>527</v>
      </c>
    </row>
    <row r="13" spans="1:7" x14ac:dyDescent="0.25">
      <c r="A13" s="3"/>
      <c r="B13" s="124"/>
    </row>
    <row r="14" spans="1:7" x14ac:dyDescent="0.25">
      <c r="A14" s="3"/>
      <c r="B14" s="124" t="str">
        <f t="shared" ca="1" si="0"/>
        <v>Figur A</v>
      </c>
      <c r="C14" s="4" t="s">
        <v>337</v>
      </c>
      <c r="D14" s="4" t="s">
        <v>338</v>
      </c>
    </row>
    <row r="15" spans="1:7" x14ac:dyDescent="0.25">
      <c r="B15" s="124"/>
    </row>
    <row r="16" spans="1:7" x14ac:dyDescent="0.25">
      <c r="B16" s="124"/>
      <c r="C16" s="229"/>
    </row>
    <row r="17" spans="2:4" x14ac:dyDescent="0.25">
      <c r="B17" s="124"/>
    </row>
    <row r="18" spans="2:4" x14ac:dyDescent="0.25">
      <c r="C18" s="229"/>
    </row>
    <row r="20" spans="2:4" x14ac:dyDescent="0.25">
      <c r="C20" s="229"/>
    </row>
    <row r="22" spans="2:4" x14ac:dyDescent="0.25">
      <c r="C22" s="229"/>
    </row>
    <row r="23" spans="2:4" ht="18.75" x14ac:dyDescent="0.3">
      <c r="B23" s="233" t="str">
        <f t="shared" ref="B23:B24" ca="1" si="1">OFFSET($C23,0,$E$1-1)</f>
        <v>2. Start</v>
      </c>
      <c r="C23" s="4" t="s">
        <v>418</v>
      </c>
      <c r="D23" s="4" t="s">
        <v>418</v>
      </c>
    </row>
    <row r="24" spans="2:4" ht="15.75" x14ac:dyDescent="0.25">
      <c r="B24" s="230" t="str">
        <f t="shared" ca="1" si="1"/>
        <v>Find vores hjemmeside</v>
      </c>
      <c r="C24" s="4" t="s">
        <v>502</v>
      </c>
      <c r="D24" s="4" t="s">
        <v>501</v>
      </c>
    </row>
    <row r="25" spans="2:4" x14ac:dyDescent="0.25">
      <c r="B25" s="229" t="s">
        <v>417</v>
      </c>
    </row>
    <row r="26" spans="2:4" x14ac:dyDescent="0.25">
      <c r="B26" s="229"/>
    </row>
    <row r="27" spans="2:4" ht="15.75" x14ac:dyDescent="0.25">
      <c r="B27" s="230" t="str">
        <f t="shared" ref="B27" ca="1" si="2">OFFSET($C27,0,$E$1-1)</f>
        <v>Start indberetning med XBRL via ¨INDBERET XBRL¨ knappen</v>
      </c>
      <c r="C27" s="249" t="s">
        <v>503</v>
      </c>
      <c r="D27" s="4" t="s">
        <v>504</v>
      </c>
    </row>
    <row r="28" spans="2:4" x14ac:dyDescent="0.25">
      <c r="B28" s="229"/>
    </row>
    <row r="29" spans="2:4" ht="18.75" x14ac:dyDescent="0.3">
      <c r="B29" s="233"/>
    </row>
    <row r="30" spans="2:4" ht="18.75" x14ac:dyDescent="0.3">
      <c r="B30" s="233"/>
    </row>
    <row r="31" spans="2:4" ht="18.75" x14ac:dyDescent="0.3">
      <c r="B31" s="233"/>
    </row>
    <row r="32" spans="2:4" ht="16.5" customHeight="1" x14ac:dyDescent="0.3">
      <c r="B32" s="233"/>
    </row>
    <row r="33" spans="2:4" ht="18.75" x14ac:dyDescent="0.3">
      <c r="B33" s="233"/>
    </row>
    <row r="34" spans="2:4" ht="18.75" x14ac:dyDescent="0.3">
      <c r="B34" s="233"/>
    </row>
    <row r="35" spans="2:4" ht="18.75" x14ac:dyDescent="0.3">
      <c r="B35" s="233"/>
    </row>
    <row r="36" spans="2:4" ht="18.75" x14ac:dyDescent="0.3">
      <c r="B36" s="233"/>
    </row>
    <row r="37" spans="2:4" ht="18.75" x14ac:dyDescent="0.3">
      <c r="B37" s="233"/>
    </row>
    <row r="38" spans="2:4" ht="18.75" x14ac:dyDescent="0.3">
      <c r="B38" s="233"/>
    </row>
    <row r="39" spans="2:4" ht="18.75" x14ac:dyDescent="0.3">
      <c r="B39" s="233"/>
    </row>
    <row r="40" spans="2:4" ht="18.75" x14ac:dyDescent="0.3">
      <c r="B40" s="233"/>
    </row>
    <row r="41" spans="2:4" ht="18.75" x14ac:dyDescent="0.3">
      <c r="B41" s="233"/>
    </row>
    <row r="42" spans="2:4" ht="18.75" x14ac:dyDescent="0.3">
      <c r="B42" s="233"/>
    </row>
    <row r="43" spans="2:4" ht="18.75" x14ac:dyDescent="0.3">
      <c r="B43" s="233"/>
    </row>
    <row r="44" spans="2:4" ht="18.75" x14ac:dyDescent="0.3">
      <c r="B44" s="233"/>
    </row>
    <row r="45" spans="2:4" ht="18.75" x14ac:dyDescent="0.3">
      <c r="B45" s="233"/>
    </row>
    <row r="46" spans="2:4" ht="18.75" x14ac:dyDescent="0.3">
      <c r="B46" s="233"/>
    </row>
    <row r="47" spans="2:4" ht="42.75" customHeight="1" x14ac:dyDescent="0.25">
      <c r="B47" s="251" t="str">
        <f t="shared" ref="B47" ca="1" si="3">OFFSET($C47,0,$E$1-1)</f>
        <v>Der logges ind med NemId medarbejdersignatur
Start selvbetjening</v>
      </c>
      <c r="C47" s="248" t="s">
        <v>505</v>
      </c>
      <c r="D47" s="234" t="s">
        <v>506</v>
      </c>
    </row>
    <row r="48" spans="2:4" x14ac:dyDescent="0.25">
      <c r="C48" s="229"/>
    </row>
    <row r="53" spans="2:3" x14ac:dyDescent="0.25">
      <c r="C53" s="229"/>
    </row>
    <row r="55" spans="2:3" ht="18.75" x14ac:dyDescent="0.3">
      <c r="B55" s="186"/>
    </row>
    <row r="68" spans="2:4" ht="18.75" x14ac:dyDescent="0.3">
      <c r="B68" s="233" t="str">
        <f t="shared" ref="B68:B71" ca="1" si="4">OFFSET($C68,0,$E$1-1)</f>
        <v>2.1 Virk.dk - Regnskabsstatistik</v>
      </c>
      <c r="C68" s="4" t="s">
        <v>407</v>
      </c>
      <c r="D68" s="4" t="s">
        <v>425</v>
      </c>
    </row>
    <row r="69" spans="2:4" ht="15.75" x14ac:dyDescent="0.25">
      <c r="B69" s="230" t="str">
        <f t="shared" ca="1" si="4"/>
        <v>Under indberetning og myndighed;</v>
      </c>
      <c r="C69" s="4" t="s">
        <v>428</v>
      </c>
      <c r="D69" s="4" t="s">
        <v>429</v>
      </c>
    </row>
    <row r="70" spans="2:4" ht="15.75" x14ac:dyDescent="0.25">
      <c r="B70" s="231" t="str">
        <f t="shared" ca="1" si="4"/>
        <v xml:space="preserve"> Regnskabsstatistik til Danmarks Statistik </v>
      </c>
      <c r="C70" s="4" t="s">
        <v>409</v>
      </c>
      <c r="D70" s="4" t="s">
        <v>409</v>
      </c>
    </row>
    <row r="71" spans="2:4" ht="15.75" x14ac:dyDescent="0.25">
      <c r="B71" s="230" t="str">
        <f t="shared" ca="1" si="4"/>
        <v>hvorefter der trykkes næste</v>
      </c>
      <c r="C71" s="4" t="s">
        <v>408</v>
      </c>
      <c r="D71" s="4" t="s">
        <v>427</v>
      </c>
    </row>
    <row r="100" spans="2:4" ht="18.75" x14ac:dyDescent="0.3">
      <c r="B100" s="233" t="str">
        <f t="shared" ref="B100:B101" ca="1" si="5">OFFSET($C100,0,$E$1-1)</f>
        <v>2.2 Upload XBRL fil</v>
      </c>
      <c r="C100" s="4" t="s">
        <v>410</v>
      </c>
      <c r="D100" s="4" t="s">
        <v>419</v>
      </c>
    </row>
    <row r="101" spans="2:4" ht="15.75" x14ac:dyDescent="0.25">
      <c r="B101" s="230" t="str">
        <f t="shared" ca="1" si="5"/>
        <v>Tryk ”vælg fil”, og upload din XBRL-fil og tryk næste.</v>
      </c>
      <c r="C101" s="228" t="s">
        <v>411</v>
      </c>
      <c r="D101" s="4" t="s">
        <v>426</v>
      </c>
    </row>
    <row r="132" spans="2:4" ht="15.75" x14ac:dyDescent="0.25">
      <c r="B132" s="252" t="str">
        <f ca="1">OFFSET($C132,0,$E$1-1)</f>
        <v>OBS Har du selv dannet XBRL filen via dette regneark, skal du trykke på ¨alle filer¨ for at kunne se filen</v>
      </c>
      <c r="C132" s="4" t="s">
        <v>543</v>
      </c>
      <c r="D132" s="4" t="s">
        <v>542</v>
      </c>
    </row>
    <row r="139" spans="2:4" ht="18.75" x14ac:dyDescent="0.3">
      <c r="B139" s="233" t="str">
        <f t="shared" ref="B139:B141" ca="1" si="6">OFFSET($C139,0,$E$1-1)</f>
        <v>2.3 Test XBRL fil og indsend indberetning</v>
      </c>
      <c r="C139" s="4" t="s">
        <v>412</v>
      </c>
      <c r="D139" s="4" t="s">
        <v>420</v>
      </c>
    </row>
    <row r="140" spans="2:4" ht="30" x14ac:dyDescent="0.25">
      <c r="B140" s="252" t="str">
        <f t="shared" ca="1" si="6"/>
        <v>Du kan nu teste din indberetningsfil, og indsende indberetningen</v>
      </c>
      <c r="C140" s="4" t="s">
        <v>413</v>
      </c>
      <c r="D140" s="234" t="s">
        <v>421</v>
      </c>
    </row>
    <row r="141" spans="2:4" ht="15.75" x14ac:dyDescent="0.25">
      <c r="B141" s="231" t="str">
        <f t="shared" ca="1" si="6"/>
        <v>HUSK! kontroller at det firmanavn og CVR-nummer der indberettes for fremgår af oversigten.</v>
      </c>
      <c r="C141" s="232" t="s">
        <v>414</v>
      </c>
      <c r="D141" s="4" t="s">
        <v>422</v>
      </c>
    </row>
    <row r="179" spans="2:4" ht="18.75" x14ac:dyDescent="0.3">
      <c r="B179" s="233" t="str">
        <f t="shared" ref="B179:B180" ca="1" si="7">OFFSET($C179,0,$E$1-1)</f>
        <v>3. Kvittering</v>
      </c>
      <c r="C179" s="4" t="s">
        <v>415</v>
      </c>
      <c r="D179" s="4" t="s">
        <v>423</v>
      </c>
    </row>
    <row r="180" spans="2:4" ht="15.75" x14ac:dyDescent="0.25">
      <c r="B180" s="230" t="str">
        <f t="shared" ca="1" si="7"/>
        <v>Afslutningsvis får du en kvittering</v>
      </c>
      <c r="C180" s="4" t="s">
        <v>416</v>
      </c>
      <c r="D180" s="4" t="s">
        <v>424</v>
      </c>
    </row>
  </sheetData>
  <hyperlinks>
    <hyperlink ref="B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showGridLines="0" workbookViewId="0">
      <selection activeCell="D7" sqref="D7"/>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6" t="str">
        <f ca="1">OFFSET($C1,0,E1-1)</f>
        <v>FAQ og spørgsmål om REGNSKABSSTATISTIKKEN</v>
      </c>
      <c r="B1" s="22"/>
      <c r="C1" s="235" t="s">
        <v>441</v>
      </c>
      <c r="D1" s="241" t="s">
        <v>552</v>
      </c>
      <c r="E1" s="10">
        <v>1</v>
      </c>
    </row>
    <row r="2" spans="1:5" ht="41.25" customHeight="1" x14ac:dyDescent="0.45">
      <c r="A2" s="242"/>
      <c r="B2" s="243" t="str">
        <f ca="1">OFFSET($C2,0,$E$1-1)</f>
        <v>Formål</v>
      </c>
      <c r="C2" s="235" t="s">
        <v>444</v>
      </c>
      <c r="D2" s="241" t="s">
        <v>443</v>
      </c>
    </row>
    <row r="3" spans="1:5" ht="90.75" customHeight="1" x14ac:dyDescent="0.25">
      <c r="A3" s="125"/>
      <c r="B3" s="237" t="str">
        <f ca="1">OFFSET($C3,0,$E$1-1)</f>
        <v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v>
      </c>
      <c r="C3" s="235" t="s">
        <v>442</v>
      </c>
      <c r="D3" s="157" t="s">
        <v>555</v>
      </c>
      <c r="E3" s="4"/>
    </row>
    <row r="4" spans="1:5" ht="44.25" customHeight="1" x14ac:dyDescent="0.25">
      <c r="A4" s="125"/>
      <c r="B4" s="237" t="str">
        <f ca="1">OFFSET($C4,0,$E$1-1)</f>
        <v>Statistikken er lovpligtig og indsamles på baggrund af Lov om Danmarks Statistik, jfr. lovbekendtgørelse nr. 599 af 22. juni 2000, § 8 og 12</v>
      </c>
      <c r="C4" s="235" t="s">
        <v>448</v>
      </c>
      <c r="D4" s="248" t="s">
        <v>553</v>
      </c>
      <c r="E4" s="4"/>
    </row>
    <row r="5" spans="1:5" ht="15.75" customHeight="1" x14ac:dyDescent="0.25">
      <c r="A5" s="125"/>
      <c r="B5" s="237"/>
      <c r="C5" s="235"/>
      <c r="D5" s="12"/>
      <c r="E5" s="4"/>
    </row>
    <row r="6" spans="1:5" ht="32.25" customHeight="1" x14ac:dyDescent="0.25">
      <c r="A6" s="16"/>
      <c r="B6" s="244" t="str">
        <f t="shared" ref="B6:B16" ca="1" si="0">OFFSET($C6,0,$E$1-1)</f>
        <v>Kan jeg bruge XBRL-filen til Erhvervsstyrelsen til indberetning til Regnskabsstatistikken?</v>
      </c>
      <c r="C6" s="250" t="s">
        <v>531</v>
      </c>
      <c r="D6" s="128" t="s">
        <v>537</v>
      </c>
    </row>
    <row r="7" spans="1:5" ht="15.75" x14ac:dyDescent="0.25">
      <c r="A7" s="125"/>
      <c r="B7" s="237" t="str">
        <f t="shared" ca="1" si="0"/>
        <v>Det korte svar er nej</v>
      </c>
      <c r="C7" s="235" t="s">
        <v>445</v>
      </c>
      <c r="D7" s="130" t="s">
        <v>446</v>
      </c>
    </row>
    <row r="8" spans="1:5" ht="42" customHeight="1" x14ac:dyDescent="0.25">
      <c r="A8" s="125"/>
      <c r="B8" s="237" t="str">
        <f t="shared" ca="1" si="0"/>
        <v>XBRL-filen til Danmarks Statistik er lavet med en anden taksonomi end XBRL-filen til Erhvervsstyrelsen og indeholder fortrolige oplysninger, som ikke er tilgængelig i det officielle regnskab.</v>
      </c>
      <c r="C8" s="235" t="s">
        <v>532</v>
      </c>
      <c r="D8" s="130" t="s">
        <v>539</v>
      </c>
    </row>
    <row r="9" spans="1:5" ht="16.5" customHeight="1" x14ac:dyDescent="0.25">
      <c r="A9" s="125"/>
      <c r="B9" s="236"/>
      <c r="C9" s="122"/>
      <c r="D9" s="130"/>
    </row>
    <row r="10" spans="1:5" ht="15.75" x14ac:dyDescent="0.25">
      <c r="A10" s="125"/>
      <c r="B10" s="244" t="str">
        <f t="shared" ca="1" si="0"/>
        <v>XBRL-filen bliver afvist, når jeg forsøger at indberette?</v>
      </c>
      <c r="C10" s="122" t="s">
        <v>533</v>
      </c>
      <c r="D10" s="122" t="s">
        <v>538</v>
      </c>
    </row>
    <row r="11" spans="1:5" ht="32.25" customHeight="1" x14ac:dyDescent="0.25">
      <c r="A11" s="125"/>
      <c r="B11" s="237" t="str">
        <f t="shared" ca="1" si="0"/>
        <v>Der kan være forskellige årsager til at en XBRL-fil afvises</v>
      </c>
      <c r="C11" s="235" t="s">
        <v>534</v>
      </c>
      <c r="D11" s="235" t="s">
        <v>447</v>
      </c>
    </row>
    <row r="12" spans="1:5" ht="90.75" customHeight="1" x14ac:dyDescent="0.25">
      <c r="A12" s="125"/>
      <c r="B12" s="237" t="str">
        <f t="shared" ca="1" si="0"/>
        <v>•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v>
      </c>
      <c r="C12" s="235" t="s">
        <v>535</v>
      </c>
      <c r="D12" s="248" t="s">
        <v>540</v>
      </c>
      <c r="E12" s="4"/>
    </row>
    <row r="13" spans="1:5" ht="13.5" customHeight="1" x14ac:dyDescent="0.25">
      <c r="A13" s="125"/>
      <c r="B13" s="127"/>
      <c r="C13" s="122"/>
      <c r="D13" s="12"/>
      <c r="E13" s="4"/>
    </row>
    <row r="14" spans="1:5" ht="25.5" customHeight="1" x14ac:dyDescent="0.25">
      <c r="A14" s="16"/>
      <c r="B14" s="243" t="str">
        <f t="shared" ca="1" si="0"/>
        <v>Kontakt-information</v>
      </c>
      <c r="C14" s="122" t="s">
        <v>536</v>
      </c>
      <c r="D14" s="122" t="s">
        <v>449</v>
      </c>
    </row>
    <row r="15" spans="1:5" x14ac:dyDescent="0.25">
      <c r="B15" s="237" t="str">
        <f t="shared" ca="1" si="0"/>
        <v>Telefon nr. : 39173570</v>
      </c>
      <c r="C15" s="234" t="s">
        <v>452</v>
      </c>
      <c r="D15" s="234" t="s">
        <v>450</v>
      </c>
    </row>
    <row r="16" spans="1:5" x14ac:dyDescent="0.25">
      <c r="B16" s="237" t="str">
        <f t="shared" ca="1" si="0"/>
        <v>Email: Regn@dst.dk</v>
      </c>
      <c r="C16" s="234" t="s">
        <v>451</v>
      </c>
      <c r="D16" s="234" t="s">
        <v>451</v>
      </c>
    </row>
    <row r="17" spans="1:4" ht="33" customHeight="1" x14ac:dyDescent="0.25">
      <c r="B17" s="237"/>
      <c r="C17" s="234"/>
      <c r="D17" s="234"/>
    </row>
    <row r="18" spans="1:4" x14ac:dyDescent="0.25">
      <c r="B18" s="237"/>
      <c r="C18" s="234"/>
      <c r="D18" s="234"/>
    </row>
    <row r="20" spans="1:4" x14ac:dyDescent="0.25">
      <c r="A20" s="3"/>
      <c r="B20" s="124"/>
      <c r="C20"/>
    </row>
    <row r="21" spans="1:4" x14ac:dyDescent="0.25">
      <c r="A21" s="3"/>
      <c r="B21" s="127"/>
    </row>
    <row r="22" spans="1:4" x14ac:dyDescent="0.25">
      <c r="A22" s="3"/>
      <c r="B22" s="124"/>
      <c r="C22" s="122"/>
    </row>
    <row r="23" spans="1:4" x14ac:dyDescent="0.25">
      <c r="A23" s="3"/>
      <c r="B23" s="124"/>
      <c r="C23" s="122"/>
    </row>
    <row r="24" spans="1:4" x14ac:dyDescent="0.25">
      <c r="A24" s="3"/>
      <c r="B24" s="124"/>
    </row>
    <row r="25" spans="1:4" x14ac:dyDescent="0.25">
      <c r="A25" s="3"/>
      <c r="B25" s="124"/>
      <c r="C25" s="122"/>
      <c r="D25" s="129"/>
    </row>
    <row r="26" spans="1:4" x14ac:dyDescent="0.25">
      <c r="A26" s="3"/>
      <c r="B26" s="124"/>
      <c r="C26" s="122"/>
    </row>
    <row r="27" spans="1:4" x14ac:dyDescent="0.25">
      <c r="B27" s="124"/>
    </row>
    <row r="28" spans="1:4" x14ac:dyDescent="0.25">
      <c r="B28" s="124"/>
    </row>
    <row r="29" spans="1:4" x14ac:dyDescent="0.25">
      <c r="B29" s="124"/>
    </row>
    <row r="43" spans="2:2" ht="18.75" x14ac:dyDescent="0.3">
      <c r="B43" s="186"/>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Morten Bo Jakobsen</cp:lastModifiedBy>
  <cp:lastPrinted>2018-05-24T08:13:06Z</cp:lastPrinted>
  <dcterms:created xsi:type="dcterms:W3CDTF">2015-11-06T08:50:14Z</dcterms:created>
  <dcterms:modified xsi:type="dcterms:W3CDTF">2025-08-13T09:29:37Z</dcterms:modified>
</cp:coreProperties>
</file>